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ate1904="1" codeName="ThisWorkbook" defaultThemeVersion="124226"/>
  <mc:AlternateContent xmlns:mc="http://schemas.openxmlformats.org/markup-compatibility/2006">
    <mc:Choice Requires="x15">
      <x15ac:absPath xmlns:x15ac="http://schemas.microsoft.com/office/spreadsheetml/2010/11/ac" url="https://iesoonline.sharepoint.com/sites/Post-2024CDMFrameworkSOEWebUpdate/Shared Documents/General/Final Versions of Business Program Documents/Retrofit/Prescriptive Worksheets/"/>
    </mc:Choice>
  </mc:AlternateContent>
  <xr:revisionPtr revIDLastSave="2" documentId="13_ncr:1_{AF7CF77A-8BAB-4CF6-A7EB-92DA8C62EB6C}" xr6:coauthVersionLast="47" xr6:coauthVersionMax="47" xr10:uidLastSave="{FEA2A7E4-687A-43EA-A0FA-3B665EF0767A}"/>
  <workbookProtection workbookAlgorithmName="SHA-512" workbookHashValue="aXthBvEnnKtqjCnmWMBtFC2fCv9HDq96ozHgWBH9aHl3porx5HrHtBss/a2xKcRldGyW0Nb6VjcW9oVxtkWDMw==" workbookSaltValue="yOA7HlwzI5uxUjjYt3TT7w==" workbookSpinCount="100000" lockStructure="1"/>
  <bookViews>
    <workbookView xWindow="-108" yWindow="-108" windowWidth="23256" windowHeight="12576" tabRatio="500" xr2:uid="{00000000-000D-0000-FFFF-FFFF00000000}"/>
  </bookViews>
  <sheets>
    <sheet name="HVAC Eligible Measures List" sheetId="1" r:id="rId1"/>
    <sheet name="Accessibility Disclaimer" sheetId="4" r:id="rId2"/>
    <sheet name="Version Control " sheetId="2" state="hidden" r:id="rId3"/>
    <sheet name="Revision History" sheetId="3" state="hidden" r:id="rId4"/>
  </sheets>
  <definedNames>
    <definedName name="_xlnm.Print_Area" localSheetId="0">'HVAC Eligible Measures List'!$A$1:$G$166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G58" i="1" l="1"/>
  <c r="G53" i="1"/>
  <c r="G52" i="1"/>
  <c r="G49" i="1"/>
  <c r="G48" i="1"/>
  <c r="G45" i="1"/>
  <c r="G42" i="1"/>
  <c r="G24" i="1"/>
  <c r="G23" i="1"/>
  <c r="G22" i="1"/>
  <c r="G21" i="1"/>
  <c r="G20" i="1"/>
  <c r="G19" i="1" l="1"/>
  <c r="G34" i="1"/>
  <c r="G33" i="1"/>
  <c r="G32" i="1"/>
  <c r="G29" i="1"/>
  <c r="G28" i="1"/>
  <c r="G27" i="1"/>
  <c r="G15" i="1"/>
  <c r="G12" i="1"/>
  <c r="G11" i="1"/>
  <c r="G8" i="1"/>
  <c r="G7" i="1"/>
  <c r="G68" i="1"/>
  <c r="G81" i="1" s="1"/>
  <c r="G61" i="1" l="1"/>
  <c r="G79" i="1" s="1"/>
  <c r="G83" i="1" s="1"/>
</calcChain>
</file>

<file path=xl/sharedStrings.xml><?xml version="1.0" encoding="utf-8"?>
<sst xmlns="http://schemas.openxmlformats.org/spreadsheetml/2006/main" count="188" uniqueCount="121">
  <si>
    <t>Unit Participant Incentive</t>
  </si>
  <si>
    <t>Total Participant Incentive</t>
  </si>
  <si>
    <t>Quantity</t>
  </si>
  <si>
    <t xml:space="preserve">Version Number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</si>
  <si>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</si>
  <si>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Month</t>
  </si>
  <si>
    <t xml:space="preserve">Day </t>
  </si>
  <si>
    <t xml:space="preserve">Year </t>
  </si>
  <si>
    <t>Version Number</t>
  </si>
  <si>
    <t>Date</t>
  </si>
  <si>
    <t>Details</t>
  </si>
  <si>
    <t>Assumed Base Case</t>
  </si>
  <si>
    <t>Manufacturer Name/Model #</t>
  </si>
  <si>
    <t>HVAC</t>
  </si>
  <si>
    <t>Electrically heated facility</t>
  </si>
  <si>
    <t>Gas heated facility</t>
  </si>
  <si>
    <t>No controls installed</t>
  </si>
  <si>
    <t>per control</t>
  </si>
  <si>
    <t>ECM MOTORS FOR HVAC APPLICATION (FAN-POWERED VAV BOX)</t>
  </si>
  <si>
    <t>VAV Box with PSC motors</t>
  </si>
  <si>
    <t>ECM MOTORS FOR HVAC APPLICATION (FAN MOTOR REPLACEMENT)</t>
  </si>
  <si>
    <t>BUILDING PLUG LOADS</t>
  </si>
  <si>
    <t>BEVERAGE VENDING MACHINE CONTROLS</t>
  </si>
  <si>
    <t>per beverage vending machine</t>
  </si>
  <si>
    <t>HOTEL OCCUPANCY CONTROLS (HVAC + LIGHTING)</t>
  </si>
  <si>
    <t xml:space="preserve">Replacement of fan motor in an existing fan-powered Variable Air Volume (VAV) unit with brushless DC fan motors or electronically commutated motors (ECMs).   </t>
  </si>
  <si>
    <t>New fan-powered Variable Air Volume (VAV) units equipped with brushless DC fan motors or electronically commutated motors (ECMs) for replacement within an existing building</t>
  </si>
  <si>
    <t>Standard beverage vending machines without low power mode</t>
  </si>
  <si>
    <t>This power sensor and/or occupancy control must be installed in a standard refrigerated beverage vending machine operating without low power mode.</t>
  </si>
  <si>
    <t>Name of Applicant:</t>
  </si>
  <si>
    <t>Name of Company:</t>
  </si>
  <si>
    <t>Building Address:</t>
  </si>
  <si>
    <t>per CFM</t>
  </si>
  <si>
    <t>per HP</t>
  </si>
  <si>
    <t xml:space="preserve">Vending Machine Occupancy Control </t>
  </si>
  <si>
    <t>Refrigeration</t>
  </si>
  <si>
    <t>ECM MOTORS FOR EVAPORATOR FANS (REFRIGERATOR WALK-IN)</t>
  </si>
  <si>
    <t>This is a brushless DC fan electronically commutated motor (ECM) installed on commercial refrigerator evaporator fan units in walk-in types.</t>
  </si>
  <si>
    <t>Motor Size ≥ 1/20 hp to &lt; 1/10 hp</t>
  </si>
  <si>
    <t>Shaded Pole Motor (SP) or Permanent Split Capacitor (PSC)</t>
  </si>
  <si>
    <t>per motor</t>
  </si>
  <si>
    <t>ECM MOTORS FOR EVAPORATOR FANS (FREEZER WALK-IN)</t>
  </si>
  <si>
    <t>This is a brushless DC fan electronically commutated motor (ECM) installed on commercial freezer evaporator fan units in walk-in types.</t>
  </si>
  <si>
    <t>PACKAGED TERMINAL AIR CONDITIONERS (PTAC)</t>
  </si>
  <si>
    <t>Cooling Capacity &lt;7,000 Btu/h
EER = 11.9</t>
  </si>
  <si>
    <t>Cooling Capacity &lt;7,000 Btu/h
EER = 11.9 
COP = 3.3</t>
  </si>
  <si>
    <t>Cooling Capacity &gt;15,000 Btu/h
EER = 9.5 
COP = 2.9</t>
  </si>
  <si>
    <t>https://www.ecfr.gov/cgi-bin/text-idx?node=pt10.3.431&amp;rgn=div5#se10.3.431_197</t>
  </si>
  <si>
    <t>Assumed Base case*</t>
  </si>
  <si>
    <t xml:space="preserve"> </t>
  </si>
  <si>
    <t>* The assumed based case is based on O.Reg.509/18 Schedule 4 Section 11 Air conditioner or heat pump, packaged-terminal. Prescribed Efficiency Standard U.S. DOE 10 Code of Federal Regulations Part 431, Subpart F, §431.97 Table 7 &amp; 8</t>
  </si>
  <si>
    <t>Minimum Efficiency Level**</t>
  </si>
  <si>
    <t>Cooling Capacity &gt;15,000 Btu/h
EER = 9.5</t>
  </si>
  <si>
    <t>Cooling Capacity ≥7,000 Btu/h &amp; ≤15,000 Btu/h 
EER = 14.0−(0.3 × Cap)</t>
  </si>
  <si>
    <t>PACKAGED TERMINAL HEAT PUMPS (PTHP)</t>
  </si>
  <si>
    <t>Cooling Capacity &gt;15,000 Btu/h
EER ≥ 10.5</t>
  </si>
  <si>
    <t>Cooling Capacity &gt;15,000 Btu/h
EER ≥ 10.5 
COP ≥ 3.2</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</si>
  <si>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</si>
  <si>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Note: The Eligible Measures Lists and Eligible Measures Worksheets are based on assumptions and are subject to change and the incentive amounts do not include HST or other applicable taxes.</t>
  </si>
  <si>
    <t>TOTAL PARTICIPANT INCENTIVE REQUESTED:</t>
  </si>
  <si>
    <t>PROJECT COST BREAKDOWN</t>
  </si>
  <si>
    <t>Costs which are eligible to be included in determining applicable Participant Incentives must be costs of 3rd party suppliers directly related to the procurement and implementation of the Eligible Measures and are limited to the following:</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</si>
  <si>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</si>
  <si>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</si>
  <si>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</si>
  <si>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</si>
  <si>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</si>
  <si>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</si>
  <si>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</si>
  <si>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</si>
  <si>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</si>
  <si>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</si>
  <si>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</si>
  <si>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</si>
  <si>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</si>
  <si>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</si>
  <si>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</si>
  <si>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</si>
  <si>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r>
      <t>** "Cap" within EER/COP equation refers to cooling capacity in thousand Btu/h at 95</t>
    </r>
    <r>
      <rPr>
        <sz val="10"/>
        <rFont val="Calibri"/>
        <family val="2"/>
      </rPr>
      <t>°</t>
    </r>
    <r>
      <rPr>
        <sz val="10"/>
        <rFont val="Arial"/>
        <family val="2"/>
      </rPr>
      <t>F outdoor dry-bulb temperature</t>
    </r>
  </si>
  <si>
    <t xml:space="preserve">VAV Units &lt; 1000 CFM </t>
  </si>
  <si>
    <t>VAV Units &gt; 1000 CFM</t>
  </si>
  <si>
    <t>Motor &lt; 1 HP</t>
  </si>
  <si>
    <r>
      <t xml:space="preserve">Motor </t>
    </r>
    <r>
      <rPr>
        <sz val="9"/>
        <rFont val="Calibri"/>
        <family val="2"/>
      </rPr>
      <t>&lt;100 W 
(&lt;0.134 HP)</t>
    </r>
  </si>
  <si>
    <t>CIRCULATOR PUMPS WITH ELECTRONICALLY COMMUTATED MOTORS (ECMs)</t>
  </si>
  <si>
    <t xml:space="preserve">Replacement of existing circulator pump &amp; motor in a domestic hot water and/or space heating/cooling system with new circulator pump equipped with brushless DC motor or electronically commutated motors (ECMs).   </t>
  </si>
  <si>
    <t>Circulator Pump with PSC Motor</t>
  </si>
  <si>
    <r>
      <t xml:space="preserve">Motor </t>
    </r>
    <r>
      <rPr>
        <sz val="9"/>
        <rFont val="Calibri"/>
        <family val="2"/>
      </rPr>
      <t>≥</t>
    </r>
    <r>
      <rPr>
        <sz val="9"/>
        <rFont val="Arial"/>
        <family val="2"/>
      </rPr>
      <t>100 &lt;500 W 
(≥0.134 &lt;0.67 HP)</t>
    </r>
  </si>
  <si>
    <r>
      <t xml:space="preserve">Motor </t>
    </r>
    <r>
      <rPr>
        <sz val="9"/>
        <rFont val="Calibri"/>
        <family val="2"/>
      </rPr>
      <t>≥500  &lt;750 W 
(≥0.67  &lt;1 HP)</t>
    </r>
  </si>
  <si>
    <r>
      <t xml:space="preserve">Motor </t>
    </r>
    <r>
      <rPr>
        <sz val="9"/>
        <rFont val="Calibri"/>
        <family val="2"/>
      </rPr>
      <t>≥750  &lt;1490 W 
(≥1 &lt; 2 HP)</t>
    </r>
  </si>
  <si>
    <t>Motor ≥1490 &lt;2237 W 
(≥2 &lt;3 HP)</t>
  </si>
  <si>
    <t>Motor 2237 W 
(3 HP)</t>
  </si>
  <si>
    <t>Add Doors to Open Refrigerated Display Case</t>
  </si>
  <si>
    <t xml:space="preserve">Retrofitting doors to existing refrigerated display cases. The doors are designed to fit right onto the open multi-deck style cases with minimal case modification. The measure savings are based on a per linear foot of case enclosed. </t>
  </si>
  <si>
    <t>Total Linear Foot</t>
  </si>
  <si>
    <t>Refrigeration Compressors</t>
  </si>
  <si>
    <t>non high-efficiency discus or scroll compressor in a refrigeration system</t>
  </si>
  <si>
    <t>open multi-deck refrigerated display case</t>
  </si>
  <si>
    <t>Total HP</t>
  </si>
  <si>
    <t>Coolers</t>
  </si>
  <si>
    <t>Freezers</t>
  </si>
  <si>
    <t>high-efficiency discus compressor</t>
  </si>
  <si>
    <t>high-efficiency scroll compressor</t>
  </si>
  <si>
    <t>This measure involves the purchase and installation of a high-efficiency variable capacity digital discus or scroll compressor in a refrigeration system. The high-efficiency discus or scroll compressor increases operating efficiency and reduces energy consumption of the system. The measure savings are based on a per compressor horsepower (HP) of the refrigerated system.</t>
  </si>
  <si>
    <t>All technologies must meet applicable Code, standard and regulatory requirements including, but not limited to, CSA/cUL.  It is the Applicant's responsibility to ensure that the technology is suitable (properly sized, etc.) to its intended application.  All products must be legal for sale in Canada.
INSTRUCTIONS: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columns. The sum of the 'Total Participant Incentive' amounts will be displayed in the 'TOTAL PARTICIPANT INCENTIVE REQUESTED' field at the bottom of the worksheet.  
It is required that you provide manufacturer technical specification sheets demonstrating that the equipment meets the program requirements.  You may be required to provide additional information in connection with your Project in order for your Application to be approved.  
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t>
  </si>
  <si>
    <t>New installation or replacement of existing equipment with new high efficiency PTACs exceeding the minimum efficiency levels</t>
  </si>
  <si>
    <t>New installation or replacement of existing equipment with new high efficiency PTHPs exceeding the minimum efficiency levels</t>
  </si>
  <si>
    <t>$100 per motor</t>
  </si>
  <si>
    <t>$120 per motor</t>
  </si>
  <si>
    <t>$200 per Linear Foot</t>
  </si>
  <si>
    <t>$300 per HP</t>
  </si>
  <si>
    <t>$240 per HP</t>
  </si>
  <si>
    <t>$280 per beverage vending machine</t>
  </si>
  <si>
    <t>Cooling Capacity ≥7,000 Btu/h &amp; ≤15,000 Btu/h 
EER = 14.0 - (0.3 × Cap)
COP = 3.7 - (0.052 x Cap)</t>
  </si>
  <si>
    <t>Cooling Capacity &lt;7,000 Btu/h
EER ≥ 12.9</t>
  </si>
  <si>
    <t>Cooling Capacity ≥7,000 Btu/h &amp; ≤15,000 Btu/h 
EER ≥ [14.0−(0.3 × Cap)] x 1.06</t>
  </si>
  <si>
    <t>Cooling Capacity &lt;7,000 Btu/h
EER ≥ 12.9
COP ≥ 3.5</t>
  </si>
  <si>
    <t>Cooling Capacity ≥7,000 Btu/h &amp; ≤15,000 Btu/h 
EER ≥ [14.0 - (0.3 x Cap)] x 1.06
COP ≥ [3.7 - (0.052 x Cap)] x 1.06</t>
  </si>
  <si>
    <t>January</t>
  </si>
  <si>
    <t>This must include an occupancy sensor such as (but not limited to) infrared sensors, ultrasonic sensors, door magnetic strip sensors and/or card-key sensors. The controls must be able to shutoff and/or place the HVAC equipment serving the space in an unoccupied temperature setback/setup setting.
To be eligible, occupancy controls must be capable of a 5°C temperature setback/setup and/or actively control at least 50% of the "hard-wired" lighting wattage serving the space.</t>
  </si>
  <si>
    <t>eDSM Framework Release</t>
  </si>
  <si>
    <t>Prescriptive worksheets are no longer required to submit Retrofit incentive applications. This is an optional worksheet, made available to assist Retrofit applicants with calculating incentives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</si>
</sst>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4" formatCode="_-&quot;$&quot;* #,##0.00_-;\-&quot;$&quot;* #,##0.00_-;_-&quot;$&quot;* &quot;-&quot;??_-;_-@_-"/>
    <numFmt numFmtId="164" formatCode="_(&quot;$&quot;* #,##0.00_);_(&quot;$&quot;* \(#,##0.00\);_(&quot;$&quot;* &quot;-&quot;??_);_(@_)"/>
    <numFmt numFmtId="165" formatCode="_(* #,##0.00_);_(* \(#,##0.00\);_(* &quot;-&quot;??_);_(@_)"/>
    <numFmt numFmtId="166" formatCode="&quot;$&quot;#,##0.00"/>
    <numFmt numFmtId="167" formatCode="0.0_);\(0.0\)"/>
    <numFmt numFmtId="168" formatCode="_(* #,##0.0_);_(* \(#,##0.0\);_(* &quot;-&quot;??_);_(@_)"/>
    <numFmt numFmtId="169" formatCode="&quot;$&quot;#,##0"/>
    <numFmt numFmtId="170" formatCode="_-&quot;$&quot;* #,##0_-;\-&quot;$&quot;* #,##0_-;_-&quot;$&quot;* &quot;-&quot;??_-;_-@_-"/>
  </numFmts>
  <fonts count="28" x14ac:knownFonts="1">
    <font>
      <sz val="10"/>
      <name val="Verdana"/>
    </font>
    <font>
      <sz val="8"/>
      <name val="Verdana"/>
      <family val="2"/>
    </font>
    <font>
      <b/>
      <sz val="10"/>
      <color indexed="9"/>
      <name val="Arial"/>
      <family val="2"/>
    </font>
    <font>
      <sz val="8"/>
      <name val="Arial"/>
      <family val="2"/>
    </font>
    <font>
      <b/>
      <sz val="10"/>
      <name val="Arial"/>
      <family val="2"/>
    </font>
    <font>
      <sz val="9"/>
      <name val="Verdana"/>
      <family val="2"/>
    </font>
    <font>
      <sz val="9"/>
      <name val="Arial"/>
      <family val="2"/>
    </font>
    <font>
      <b/>
      <sz val="14"/>
      <name val="Arial"/>
      <family val="2"/>
    </font>
    <font>
      <sz val="10"/>
      <name val="Verdana"/>
      <family val="2"/>
    </font>
    <font>
      <sz val="14"/>
      <color rgb="FFFF0000"/>
      <name val="Verdana"/>
      <family val="2"/>
    </font>
    <font>
      <b/>
      <sz val="14"/>
      <color rgb="FFFF0000"/>
      <name val="Verdana"/>
      <family val="2"/>
    </font>
    <font>
      <sz val="10"/>
      <name val="Verdana"/>
      <family val="2"/>
    </font>
    <font>
      <sz val="10"/>
      <name val="Arial"/>
      <family val="2"/>
    </font>
    <font>
      <b/>
      <sz val="9"/>
      <name val="Arial"/>
      <family val="2"/>
    </font>
    <font>
      <b/>
      <sz val="10"/>
      <color indexed="10"/>
      <name val="Arial"/>
      <family val="2"/>
    </font>
    <font>
      <sz val="18"/>
      <color theme="0" tint="-0.34998626667073579"/>
      <name val="Helvetica"/>
    </font>
    <font>
      <u/>
      <sz val="10"/>
      <color theme="10"/>
      <name val="Verdana"/>
      <family val="2"/>
    </font>
    <font>
      <sz val="10"/>
      <color rgb="FFFF0000"/>
      <name val="Arial"/>
      <family val="2"/>
    </font>
    <font>
      <u/>
      <sz val="10"/>
      <name val="Arial"/>
      <family val="2"/>
    </font>
    <font>
      <u/>
      <sz val="10"/>
      <color rgb="FF2E813E"/>
      <name val="Arial"/>
      <family val="2"/>
    </font>
    <font>
      <b/>
      <sz val="11"/>
      <name val="Arial"/>
      <family val="2"/>
    </font>
    <font>
      <b/>
      <sz val="10"/>
      <name val="Verdana"/>
      <family val="2"/>
    </font>
    <font>
      <b/>
      <sz val="12"/>
      <name val="Arial"/>
      <family val="2"/>
    </font>
    <font>
      <sz val="10"/>
      <name val="Verdana"/>
      <family val="2"/>
    </font>
    <font>
      <b/>
      <sz val="9"/>
      <name val="Verdana"/>
      <family val="2"/>
    </font>
    <font>
      <u/>
      <sz val="10"/>
      <name val="Verdana"/>
      <family val="2"/>
    </font>
    <font>
      <sz val="10"/>
      <name val="Calibri"/>
      <family val="2"/>
    </font>
    <font>
      <sz val="9"/>
      <name val="Calibri"/>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9"/>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8" fillId="0" borderId="0"/>
    <xf numFmtId="164" fontId="8" fillId="0" borderId="0" applyFont="0" applyFill="0" applyBorder="0" applyAlignment="0" applyProtection="0"/>
    <xf numFmtId="165" fontId="11" fillId="0" borderId="0" applyFont="0" applyFill="0" applyBorder="0" applyAlignment="0" applyProtection="0"/>
    <xf numFmtId="165" fontId="8" fillId="0" borderId="0" applyFont="0" applyFill="0" applyBorder="0" applyAlignment="0" applyProtection="0"/>
    <xf numFmtId="0" fontId="16" fillId="0" borderId="0" applyNumberFormat="0" applyFill="0" applyBorder="0" applyAlignment="0" applyProtection="0"/>
    <xf numFmtId="44" fontId="23" fillId="0" borderId="0" applyFont="0" applyFill="0" applyBorder="0" applyAlignment="0" applyProtection="0"/>
  </cellStyleXfs>
  <cellXfs count="141">
    <xf numFmtId="0" fontId="0" fillId="0" borderId="0" xfId="0"/>
    <xf numFmtId="3" fontId="6" fillId="0" borderId="2" xfId="0" applyNumberFormat="1" applyFont="1" applyBorder="1" applyAlignment="1" applyProtection="1">
      <alignment horizontal="center" vertical="center" wrapText="1"/>
      <protection locked="0"/>
    </xf>
    <xf numFmtId="0" fontId="0" fillId="0" borderId="0" xfId="0" applyAlignment="1">
      <alignment vertical="center"/>
    </xf>
    <xf numFmtId="0" fontId="2" fillId="0" borderId="0" xfId="0" applyFont="1" applyAlignment="1">
      <alignment vertical="center"/>
    </xf>
    <xf numFmtId="0" fontId="4" fillId="0" borderId="2" xfId="0" applyFont="1" applyBorder="1" applyAlignment="1">
      <alignment horizontal="center" vertical="center" wrapText="1"/>
    </xf>
    <xf numFmtId="0" fontId="8" fillId="0" borderId="0" xfId="0" applyFont="1" applyAlignment="1">
      <alignment vertical="center"/>
    </xf>
    <xf numFmtId="0" fontId="6" fillId="0" borderId="2" xfId="0" applyFont="1" applyBorder="1" applyAlignment="1">
      <alignment horizontal="center" vertical="center" wrapText="1"/>
    </xf>
    <xf numFmtId="0" fontId="9" fillId="0" borderId="0" xfId="0" applyFont="1"/>
    <xf numFmtId="0" fontId="8" fillId="0" borderId="0" xfId="0" applyFont="1"/>
    <xf numFmtId="167" fontId="8" fillId="3" borderId="0" xfId="0" applyNumberFormat="1" applyFont="1" applyFill="1"/>
    <xf numFmtId="1" fontId="8" fillId="3" borderId="0" xfId="0" applyNumberFormat="1" applyFont="1" applyFill="1"/>
    <xf numFmtId="0" fontId="4" fillId="0" borderId="1" xfId="0" applyFont="1" applyBorder="1" applyAlignment="1">
      <alignment horizontal="center" vertical="center" wrapText="1"/>
    </xf>
    <xf numFmtId="0" fontId="8" fillId="3" borderId="0" xfId="1" applyFill="1"/>
    <xf numFmtId="0" fontId="8" fillId="0" borderId="0" xfId="1"/>
    <xf numFmtId="15" fontId="8" fillId="0" borderId="0" xfId="1" applyNumberFormat="1"/>
    <xf numFmtId="168" fontId="8" fillId="0" borderId="0" xfId="3" applyNumberFormat="1" applyFont="1"/>
    <xf numFmtId="166" fontId="6" fillId="0" borderId="2" xfId="0" applyNumberFormat="1"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0" fillId="0" borderId="0" xfId="0" applyAlignment="1">
      <alignment horizontal="center" vertical="center"/>
    </xf>
    <xf numFmtId="0" fontId="13" fillId="0" borderId="0" xfId="0" applyFont="1" applyAlignment="1">
      <alignment horizontal="right" vertical="center"/>
    </xf>
    <xf numFmtId="0" fontId="0" fillId="0" borderId="0" xfId="0" applyAlignment="1">
      <alignment horizontal="left" vertical="center"/>
    </xf>
    <xf numFmtId="0" fontId="3" fillId="0" borderId="0" xfId="0" applyFont="1" applyAlignment="1">
      <alignment vertical="center"/>
    </xf>
    <xf numFmtId="0" fontId="7" fillId="0" borderId="4"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3" fontId="6" fillId="0" borderId="2" xfId="1" applyNumberFormat="1" applyFont="1" applyBorder="1" applyAlignment="1" applyProtection="1">
      <alignment horizontal="center" vertical="center" wrapText="1"/>
      <protection locked="0"/>
    </xf>
    <xf numFmtId="0" fontId="8" fillId="0" borderId="0" xfId="1" applyAlignment="1">
      <alignment vertical="center"/>
    </xf>
    <xf numFmtId="0" fontId="4" fillId="0" borderId="2" xfId="1" applyFont="1" applyBorder="1" applyAlignment="1">
      <alignment horizontal="center" vertical="center" wrapText="1"/>
    </xf>
    <xf numFmtId="0" fontId="6" fillId="0" borderId="2" xfId="1" applyFont="1" applyBorder="1" applyAlignment="1">
      <alignment horizontal="center" vertical="center" wrapText="1"/>
    </xf>
    <xf numFmtId="0" fontId="6" fillId="0" borderId="5" xfId="1" applyFont="1" applyBorder="1" applyAlignment="1">
      <alignment horizontal="center" vertical="center" wrapText="1"/>
    </xf>
    <xf numFmtId="0" fontId="4" fillId="0" borderId="1" xfId="1" applyFont="1" applyBorder="1" applyAlignment="1">
      <alignment horizontal="center" vertical="center" wrapText="1"/>
    </xf>
    <xf numFmtId="0" fontId="6" fillId="0" borderId="5" xfId="1" applyFont="1" applyBorder="1" applyAlignment="1" applyProtection="1">
      <alignment horizontal="left" vertical="center" wrapText="1"/>
      <protection locked="0"/>
    </xf>
    <xf numFmtId="0" fontId="6" fillId="0" borderId="5" xfId="1" applyFont="1" applyBorder="1" applyAlignment="1" applyProtection="1">
      <alignment horizontal="center" vertical="center" wrapText="1"/>
      <protection locked="0"/>
    </xf>
    <xf numFmtId="3" fontId="6" fillId="0" borderId="5" xfId="1" applyNumberFormat="1" applyFont="1" applyBorder="1" applyAlignment="1" applyProtection="1">
      <alignment horizontal="center" vertical="center" wrapText="1"/>
      <protection locked="0"/>
    </xf>
    <xf numFmtId="166" fontId="6" fillId="0" borderId="5" xfId="1" applyNumberFormat="1" applyFont="1" applyBorder="1" applyAlignment="1">
      <alignment horizontal="center" vertical="center" wrapText="1"/>
    </xf>
    <xf numFmtId="0" fontId="4" fillId="0" borderId="2" xfId="1" applyFont="1" applyBorder="1" applyAlignment="1" applyProtection="1">
      <alignment horizontal="center" vertical="center" wrapText="1"/>
      <protection locked="0"/>
    </xf>
    <xf numFmtId="0" fontId="6" fillId="0" borderId="2" xfId="1" applyFont="1" applyBorder="1" applyAlignment="1">
      <alignment horizontal="left" vertical="center" wrapText="1"/>
    </xf>
    <xf numFmtId="0" fontId="6" fillId="0" borderId="0" xfId="0" applyFont="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3" fontId="6" fillId="0" borderId="0" xfId="0" applyNumberFormat="1" applyFont="1" applyAlignment="1" applyProtection="1">
      <alignment horizontal="center" vertical="center" wrapText="1"/>
      <protection locked="0"/>
    </xf>
    <xf numFmtId="166" fontId="6" fillId="0" borderId="0" xfId="0" applyNumberFormat="1" applyFont="1" applyAlignment="1">
      <alignment horizontal="center" vertical="center" wrapText="1"/>
    </xf>
    <xf numFmtId="0" fontId="17" fillId="0" borderId="0" xfId="0" applyFont="1" applyAlignment="1" applyProtection="1">
      <alignment horizontal="left" vertical="center" wrapText="1"/>
      <protection locked="0"/>
    </xf>
    <xf numFmtId="169" fontId="6" fillId="0" borderId="2" xfId="0" applyNumberFormat="1" applyFont="1" applyBorder="1" applyAlignment="1">
      <alignment horizontal="center" vertical="center" wrapText="1"/>
    </xf>
    <xf numFmtId="0" fontId="18" fillId="0" borderId="0" xfId="5" applyFont="1"/>
    <xf numFmtId="0" fontId="0" fillId="0" borderId="0" xfId="0" applyAlignment="1">
      <alignment vertical="center" wrapText="1"/>
    </xf>
    <xf numFmtId="166" fontId="20" fillId="4" borderId="2" xfId="0" applyNumberFormat="1" applyFont="1" applyFill="1" applyBorder="1" applyAlignment="1">
      <alignment horizontal="center" vertical="center"/>
    </xf>
    <xf numFmtId="6" fontId="6" fillId="0" borderId="2" xfId="0" applyNumberFormat="1" applyFont="1" applyBorder="1" applyAlignment="1">
      <alignment horizontal="center" vertical="center" wrapText="1"/>
    </xf>
    <xf numFmtId="0" fontId="4" fillId="0" borderId="0" xfId="1" applyFont="1" applyAlignment="1">
      <alignment horizontal="left" vertical="center"/>
    </xf>
    <xf numFmtId="0" fontId="12"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vertical="center"/>
    </xf>
    <xf numFmtId="170" fontId="8" fillId="0" borderId="14" xfId="6" applyNumberFormat="1" applyFont="1" applyBorder="1" applyAlignment="1" applyProtection="1">
      <alignment vertical="center"/>
      <protection locked="0"/>
    </xf>
    <xf numFmtId="170" fontId="8" fillId="0" borderId="16" xfId="6" applyNumberFormat="1" applyFont="1" applyBorder="1" applyAlignment="1" applyProtection="1">
      <alignment vertical="center"/>
      <protection locked="0"/>
    </xf>
    <xf numFmtId="170" fontId="8" fillId="0" borderId="19" xfId="6" applyNumberFormat="1" applyFont="1" applyBorder="1" applyAlignment="1" applyProtection="1">
      <alignment vertical="center"/>
      <protection locked="0"/>
    </xf>
    <xf numFmtId="170" fontId="21" fillId="0" borderId="2" xfId="6" applyNumberFormat="1" applyFont="1" applyBorder="1" applyAlignment="1" applyProtection="1">
      <alignment vertical="center"/>
    </xf>
    <xf numFmtId="0" fontId="12" fillId="0" borderId="0" xfId="1" applyFont="1" applyAlignment="1">
      <alignment horizontal="left" vertical="center"/>
    </xf>
    <xf numFmtId="0" fontId="4" fillId="0" borderId="0" xfId="1" applyFont="1" applyAlignment="1">
      <alignment vertical="center"/>
    </xf>
    <xf numFmtId="0" fontId="21" fillId="0" borderId="0" xfId="0" applyFont="1" applyAlignment="1">
      <alignment vertical="center"/>
    </xf>
    <xf numFmtId="164" fontId="4" fillId="0" borderId="20" xfId="2" applyFont="1" applyFill="1" applyBorder="1" applyAlignment="1" applyProtection="1">
      <alignment horizontal="center" vertical="center"/>
    </xf>
    <xf numFmtId="0" fontId="21" fillId="0" borderId="0" xfId="0" applyFont="1"/>
    <xf numFmtId="0" fontId="24" fillId="0" borderId="0" xfId="1" applyFont="1" applyAlignment="1">
      <alignment vertical="center"/>
    </xf>
    <xf numFmtId="0" fontId="4" fillId="4" borderId="7"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12" fillId="4" borderId="2" xfId="0" applyFont="1" applyFill="1" applyBorder="1" applyAlignment="1">
      <alignment vertical="center" wrapText="1"/>
    </xf>
    <xf numFmtId="0" fontId="12" fillId="4" borderId="2" xfId="0" applyFont="1" applyFill="1" applyBorder="1" applyAlignment="1">
      <alignment horizontal="left" vertical="center" wrapText="1"/>
    </xf>
    <xf numFmtId="0" fontId="12" fillId="4" borderId="2" xfId="0" applyFont="1" applyFill="1" applyBorder="1" applyAlignment="1" applyProtection="1">
      <alignment horizontal="center" vertical="center" wrapText="1"/>
      <protection locked="0"/>
    </xf>
    <xf numFmtId="3" fontId="12" fillId="4" borderId="2" xfId="0" applyNumberFormat="1" applyFont="1" applyFill="1" applyBorder="1" applyAlignment="1" applyProtection="1">
      <alignment horizontal="center" vertical="center" wrapText="1"/>
      <protection locked="0"/>
    </xf>
    <xf numFmtId="169" fontId="12" fillId="0" borderId="2" xfId="0" applyNumberFormat="1" applyFont="1" applyBorder="1" applyAlignment="1">
      <alignment horizontal="center" vertical="center" wrapText="1"/>
    </xf>
    <xf numFmtId="166" fontId="12" fillId="0" borderId="2" xfId="0" applyNumberFormat="1" applyFont="1" applyBorder="1" applyAlignment="1">
      <alignment horizontal="center" vertical="center" wrapText="1"/>
    </xf>
    <xf numFmtId="0" fontId="14" fillId="0" borderId="0" xfId="0" applyFont="1" applyAlignment="1" applyProtection="1">
      <alignment vertical="center"/>
      <protection locked="0"/>
    </xf>
    <xf numFmtId="14" fontId="8" fillId="3" borderId="0" xfId="0" quotePrefix="1" applyNumberFormat="1" applyFont="1" applyFill="1"/>
    <xf numFmtId="169" fontId="6"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6" fillId="0" borderId="0" xfId="1" applyFont="1" applyAlignment="1">
      <alignment horizontal="left" vertical="center" wrapText="1"/>
    </xf>
    <xf numFmtId="0" fontId="6" fillId="0" borderId="0" xfId="1" applyFont="1" applyAlignment="1">
      <alignment horizontal="center" vertical="center" wrapText="1"/>
    </xf>
    <xf numFmtId="0" fontId="4" fillId="0" borderId="0" xfId="1" applyFont="1" applyAlignment="1" applyProtection="1">
      <alignment horizontal="center" vertical="center" wrapText="1"/>
      <protection locked="0"/>
    </xf>
    <xf numFmtId="3" fontId="6" fillId="0" borderId="0" xfId="1" applyNumberFormat="1" applyFont="1" applyAlignment="1" applyProtection="1">
      <alignment horizontal="center" vertical="center" wrapText="1"/>
      <protection locked="0"/>
    </xf>
    <xf numFmtId="0" fontId="6" fillId="0" borderId="8" xfId="1"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0" xfId="1" applyFont="1" applyAlignment="1">
      <alignment horizontal="left" vertical="top" wrapText="1"/>
    </xf>
    <xf numFmtId="0" fontId="12" fillId="0" borderId="12" xfId="1" applyFont="1" applyBorder="1" applyAlignment="1">
      <alignment horizontal="left" vertical="top"/>
    </xf>
    <xf numFmtId="0" fontId="12" fillId="0" borderId="13" xfId="1" applyFont="1" applyBorder="1" applyAlignment="1">
      <alignment horizontal="left" vertical="top"/>
    </xf>
    <xf numFmtId="0" fontId="12" fillId="0" borderId="15" xfId="1" applyFont="1" applyBorder="1" applyAlignment="1">
      <alignment horizontal="left" vertical="top"/>
    </xf>
    <xf numFmtId="0" fontId="12" fillId="0" borderId="10" xfId="1" applyFont="1" applyBorder="1" applyAlignment="1">
      <alignment horizontal="left" vertical="top"/>
    </xf>
    <xf numFmtId="0" fontId="12" fillId="0" borderId="17" xfId="1" applyFont="1" applyBorder="1" applyAlignment="1">
      <alignment horizontal="left" vertical="top"/>
    </xf>
    <xf numFmtId="0" fontId="12" fillId="0" borderId="18" xfId="1" applyFont="1" applyBorder="1" applyAlignment="1">
      <alignment horizontal="left" vertical="top"/>
    </xf>
    <xf numFmtId="0" fontId="4" fillId="0" borderId="1" xfId="1" applyFont="1" applyBorder="1" applyAlignment="1">
      <alignment horizontal="center" vertical="center" wrapText="1"/>
    </xf>
    <xf numFmtId="0" fontId="12" fillId="0" borderId="6"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3" xfId="1" applyFont="1" applyBorder="1" applyAlignment="1">
      <alignment horizontal="center" vertical="center" wrapText="1"/>
    </xf>
    <xf numFmtId="0" fontId="4" fillId="0" borderId="7" xfId="1" applyFont="1" applyBorder="1" applyAlignment="1">
      <alignment horizontal="left" vertical="top"/>
    </xf>
    <xf numFmtId="0" fontId="4" fillId="0" borderId="4" xfId="1" applyFont="1" applyBorder="1" applyAlignment="1">
      <alignment horizontal="left" vertical="top"/>
    </xf>
    <xf numFmtId="0" fontId="6" fillId="0" borderId="0" xfId="0" applyFont="1" applyAlignment="1" applyProtection="1">
      <alignment horizontal="left" vertical="center" wrapText="1"/>
      <protection locked="0"/>
    </xf>
    <xf numFmtId="0" fontId="4" fillId="4" borderId="7"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8" xfId="0" applyFont="1" applyFill="1" applyBorder="1" applyAlignment="1">
      <alignment horizontal="center" vertical="center"/>
    </xf>
    <xf numFmtId="0" fontId="15" fillId="0" borderId="0" xfId="0" applyFont="1" applyAlignment="1">
      <alignment horizontal="left" vertical="center" wrapText="1"/>
    </xf>
    <xf numFmtId="0" fontId="12" fillId="0" borderId="0" xfId="0" applyFont="1" applyAlignment="1" applyProtection="1">
      <alignment horizontal="left" vertical="center" wrapText="1"/>
      <protection locked="0"/>
    </xf>
    <xf numFmtId="0" fontId="0" fillId="0" borderId="4" xfId="0" applyBorder="1" applyAlignment="1">
      <alignment horizontal="center" vertical="center" wrapText="1"/>
    </xf>
    <xf numFmtId="0" fontId="12" fillId="0" borderId="5" xfId="0" applyFont="1" applyBorder="1" applyAlignment="1">
      <alignment horizontal="left" vertical="center" wrapText="1"/>
    </xf>
    <xf numFmtId="0" fontId="8" fillId="0" borderId="5" xfId="0" applyFont="1" applyBorder="1" applyAlignment="1">
      <alignment horizontal="left" vertical="center" wrapText="1"/>
    </xf>
    <xf numFmtId="0" fontId="4"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6" fillId="0" borderId="1" xfId="0" applyFont="1" applyBorder="1" applyAlignment="1">
      <alignment vertical="center" wrapText="1"/>
    </xf>
    <xf numFmtId="0" fontId="5" fillId="0" borderId="3" xfId="0" applyFont="1" applyBorder="1" applyAlignment="1">
      <alignment vertical="center" wrapText="1"/>
    </xf>
    <xf numFmtId="0" fontId="7" fillId="0" borderId="4"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5" fillId="0" borderId="0" xfId="5" applyFont="1" applyBorder="1" applyAlignment="1" applyProtection="1">
      <alignment horizontal="left" vertical="center" wrapText="1"/>
      <protection locked="0"/>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3" fontId="6" fillId="0" borderId="1" xfId="0" applyNumberFormat="1" applyFont="1" applyBorder="1" applyAlignment="1" applyProtection="1">
      <alignment horizontal="center" vertical="center" wrapText="1"/>
      <protection locked="0"/>
    </xf>
    <xf numFmtId="3" fontId="6" fillId="0" borderId="3" xfId="0" applyNumberFormat="1" applyFont="1" applyBorder="1" applyAlignment="1" applyProtection="1">
      <alignment horizontal="center" vertical="center" wrapText="1"/>
      <protection locked="0"/>
    </xf>
    <xf numFmtId="166" fontId="6" fillId="0" borderId="1" xfId="0" applyNumberFormat="1" applyFont="1" applyBorder="1" applyAlignment="1">
      <alignment horizontal="center" vertical="center" wrapText="1"/>
    </xf>
    <xf numFmtId="166" fontId="6" fillId="0" borderId="3" xfId="0" applyNumberFormat="1" applyFont="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2" fillId="0" borderId="7" xfId="0" applyFont="1" applyBorder="1" applyAlignment="1">
      <alignment horizontal="left" vertical="center" wrapText="1"/>
    </xf>
    <xf numFmtId="0" fontId="21" fillId="0" borderId="4" xfId="0" applyFont="1" applyBorder="1" applyAlignment="1">
      <alignment horizontal="left" vertical="center" wrapText="1"/>
    </xf>
    <xf numFmtId="0" fontId="21" fillId="0" borderId="8" xfId="0" applyFont="1" applyBorder="1" applyAlignment="1">
      <alignment horizontal="left" vertical="center" wrapText="1"/>
    </xf>
    <xf numFmtId="6" fontId="6" fillId="0" borderId="1" xfId="0" applyNumberFormat="1" applyFont="1" applyBorder="1" applyAlignment="1">
      <alignment horizontal="center" vertical="center" wrapText="1"/>
    </xf>
    <xf numFmtId="169" fontId="6" fillId="0" borderId="1" xfId="0" applyNumberFormat="1" applyFont="1" applyBorder="1" applyAlignment="1">
      <alignment horizontal="center" vertical="center" wrapText="1"/>
    </xf>
    <xf numFmtId="169" fontId="6" fillId="0" borderId="3" xfId="0" applyNumberFormat="1" applyFont="1" applyBorder="1" applyAlignment="1">
      <alignment horizontal="center" vertical="center" wrapText="1"/>
    </xf>
  </cellXfs>
  <cellStyles count="7">
    <cellStyle name="Comma" xfId="3" builtinId="3"/>
    <cellStyle name="Comma 2" xfId="4" xr:uid="{00000000-0005-0000-0000-000001000000}"/>
    <cellStyle name="Currency" xfId="6" builtinId="4"/>
    <cellStyle name="Currency 2" xfId="2" xr:uid="{00000000-0005-0000-0000-000003000000}"/>
    <cellStyle name="Hyperlink" xfId="5" builtinId="8"/>
    <cellStyle name="Normal" xfId="0" builtinId="0"/>
    <cellStyle name="Normal 2" xfId="1"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85725</xdr:colOff>
      <xdr:row>89</xdr:row>
      <xdr:rowOff>0</xdr:rowOff>
    </xdr:from>
    <xdr:to>
      <xdr:col>6</xdr:col>
      <xdr:colOff>619125</xdr:colOff>
      <xdr:row>89</xdr:row>
      <xdr:rowOff>0</xdr:rowOff>
    </xdr:to>
    <xdr:sp macro="" textlink="">
      <xdr:nvSpPr>
        <xdr:cNvPr id="4" name="Text Box 36">
          <a:extLst>
            <a:ext uri="{FF2B5EF4-FFF2-40B4-BE49-F238E27FC236}">
              <a16:creationId xmlns:a16="http://schemas.microsoft.com/office/drawing/2014/main" id="{00000000-0008-0000-0000-000004000000}"/>
            </a:ext>
          </a:extLst>
        </xdr:cNvPr>
        <xdr:cNvSpPr txBox="1">
          <a:spLocks noChangeArrowheads="1"/>
        </xdr:cNvSpPr>
      </xdr:nvSpPr>
      <xdr:spPr bwMode="auto">
        <a:xfrm>
          <a:off x="5943600" y="100564950"/>
          <a:ext cx="4305300"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u="none" strike="noStrike" baseline="0">
              <a:solidFill>
                <a:srgbClr val="000000"/>
              </a:solidFill>
              <a:latin typeface="Arial Black"/>
            </a:rPr>
            <a:t>Lighting System Worksheet</a:t>
          </a:r>
        </a:p>
        <a:p>
          <a:pPr algn="ctr" rtl="0">
            <a:defRPr sz="1000"/>
          </a:pPr>
          <a:endParaRPr lang="en-US" sz="1200" b="0" i="0" u="none" strike="noStrike" baseline="0">
            <a:solidFill>
              <a:srgbClr val="000000"/>
            </a:solidFill>
            <a:latin typeface="Arial Black"/>
          </a:endParaRPr>
        </a:p>
      </xdr:txBody>
    </xdr:sp>
    <xdr:clientData/>
  </xdr:twoCellAnchor>
  <xdr:twoCellAnchor editAs="oneCell">
    <xdr:from>
      <xdr:col>0</xdr:col>
      <xdr:colOff>95250</xdr:colOff>
      <xdr:row>0</xdr:row>
      <xdr:rowOff>95250</xdr:rowOff>
    </xdr:from>
    <xdr:to>
      <xdr:col>0</xdr:col>
      <xdr:colOff>1162050</xdr:colOff>
      <xdr:row>0</xdr:row>
      <xdr:rowOff>600075</xdr:rowOff>
    </xdr:to>
    <xdr:pic>
      <xdr:nvPicPr>
        <xdr:cNvPr id="1028" name="Picture 4" title="Save on Energy Logo">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95250"/>
          <a:ext cx="1066800" cy="50482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cfr.gov/cgi-bin/text-idx?node=pt10.3.431&amp;rgn=div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652"/>
  <sheetViews>
    <sheetView showGridLines="0" tabSelected="1" view="pageBreakPreview" zoomScale="90" zoomScaleNormal="90" zoomScaleSheetLayoutView="90" zoomScalePageLayoutView="85" workbookViewId="0">
      <selection activeCell="A2" sqref="A2:G2"/>
    </sheetView>
  </sheetViews>
  <sheetFormatPr defaultColWidth="0" defaultRowHeight="12.6" zeroHeight="1" x14ac:dyDescent="0.2"/>
  <cols>
    <col min="1" max="1" width="32.6328125" style="2" customWidth="1"/>
    <col min="2" max="2" width="26.453125" style="18" customWidth="1"/>
    <col min="3" max="3" width="25.08984375" style="2" customWidth="1"/>
    <col min="4" max="4" width="28.26953125" style="2" customWidth="1"/>
    <col min="5" max="5" width="8" style="2" customWidth="1"/>
    <col min="6" max="6" width="13.26953125" style="2" customWidth="1"/>
    <col min="7" max="7" width="16.26953125" style="2" customWidth="1"/>
    <col min="8" max="8" width="2" style="2" customWidth="1"/>
    <col min="9" max="16384" width="11" style="2" hidden="1"/>
  </cols>
  <sheetData>
    <row r="1" spans="1:12" ht="57.75" customHeight="1" thickBot="1" x14ac:dyDescent="0.25">
      <c r="B1" s="135" t="s">
        <v>120</v>
      </c>
      <c r="C1" s="136"/>
      <c r="D1" s="136"/>
      <c r="E1" s="136"/>
      <c r="F1" s="137"/>
      <c r="G1" s="3"/>
    </row>
    <row r="2" spans="1:12" s="44" customFormat="1" ht="61.95" customHeight="1" x14ac:dyDescent="0.2">
      <c r="A2" s="108" t="str">
        <f>CONCATENATE("Version ",TEXT('Version Control '!$B$2,"0.0")," - Retrofit Program - Services &amp; Hospitality Eligible Measures Worksheet"," - ",'Version Control '!B3," ",'Version Control '!B4,","," ", 'Version Control '!B5)</f>
        <v>Version 1.0 - Retrofit Program - Services &amp; Hospitality Eligible Measures Worksheet - January 1, 2025</v>
      </c>
      <c r="B2" s="108"/>
      <c r="C2" s="108"/>
      <c r="D2" s="108"/>
      <c r="E2" s="108"/>
      <c r="F2" s="108"/>
      <c r="G2" s="108"/>
    </row>
    <row r="3" spans="1:12" ht="309" customHeight="1" thickBot="1" x14ac:dyDescent="0.25">
      <c r="A3" s="111" t="s">
        <v>103</v>
      </c>
      <c r="B3" s="112"/>
      <c r="C3" s="112"/>
      <c r="D3" s="112"/>
      <c r="E3" s="112"/>
      <c r="F3" s="112"/>
      <c r="G3" s="112"/>
    </row>
    <row r="4" spans="1:12" ht="26.25" customHeight="1" thickBot="1" x14ac:dyDescent="0.25">
      <c r="A4" s="114" t="s">
        <v>13</v>
      </c>
      <c r="B4" s="114"/>
      <c r="C4" s="114"/>
      <c r="D4" s="114"/>
      <c r="E4" s="114"/>
      <c r="F4" s="114"/>
      <c r="G4" s="114"/>
    </row>
    <row r="5" spans="1:12" ht="21.75" customHeight="1" thickBot="1" x14ac:dyDescent="0.25">
      <c r="A5" s="117"/>
      <c r="B5" s="117"/>
      <c r="C5" s="117"/>
      <c r="D5" s="117"/>
      <c r="E5" s="117"/>
      <c r="F5" s="117"/>
      <c r="G5" s="117"/>
    </row>
    <row r="6" spans="1:12" s="5" customFormat="1" ht="40.5" customHeight="1" thickBot="1" x14ac:dyDescent="0.25">
      <c r="A6" s="113" t="s">
        <v>24</v>
      </c>
      <c r="B6" s="113"/>
      <c r="C6" s="4" t="s">
        <v>11</v>
      </c>
      <c r="D6" s="4" t="s">
        <v>12</v>
      </c>
      <c r="E6" s="4" t="s">
        <v>2</v>
      </c>
      <c r="F6" s="4" t="s">
        <v>0</v>
      </c>
      <c r="G6" s="4" t="s">
        <v>1</v>
      </c>
    </row>
    <row r="7" spans="1:12" ht="85.2" customHeight="1" thickBot="1" x14ac:dyDescent="0.25">
      <c r="A7" s="115" t="s">
        <v>118</v>
      </c>
      <c r="B7" s="6" t="s">
        <v>14</v>
      </c>
      <c r="C7" s="6" t="s">
        <v>16</v>
      </c>
      <c r="D7" s="17"/>
      <c r="E7" s="1"/>
      <c r="F7" s="46">
        <v>200</v>
      </c>
      <c r="G7" s="42">
        <f>E7*F7</f>
        <v>0</v>
      </c>
      <c r="K7" s="2">
        <v>67</v>
      </c>
      <c r="L7" s="5" t="s">
        <v>17</v>
      </c>
    </row>
    <row r="8" spans="1:12" ht="85.2" customHeight="1" thickBot="1" x14ac:dyDescent="0.25">
      <c r="A8" s="116"/>
      <c r="B8" s="6" t="s">
        <v>15</v>
      </c>
      <c r="C8" s="6" t="s">
        <v>16</v>
      </c>
      <c r="D8" s="17"/>
      <c r="E8" s="1"/>
      <c r="F8" s="46">
        <v>100</v>
      </c>
      <c r="G8" s="42">
        <f>E8*F8</f>
        <v>0</v>
      </c>
      <c r="K8" s="2">
        <v>41</v>
      </c>
      <c r="L8" s="5" t="s">
        <v>17</v>
      </c>
    </row>
    <row r="9" spans="1:12" ht="21.75" customHeight="1" thickBot="1" x14ac:dyDescent="0.25">
      <c r="A9" s="110"/>
      <c r="B9" s="110"/>
      <c r="C9" s="110"/>
      <c r="D9" s="110"/>
      <c r="E9" s="110"/>
      <c r="F9" s="110"/>
      <c r="G9" s="110"/>
    </row>
    <row r="10" spans="1:12" s="5" customFormat="1" ht="40.5" customHeight="1" thickBot="1" x14ac:dyDescent="0.25">
      <c r="A10" s="118" t="s">
        <v>18</v>
      </c>
      <c r="B10" s="118"/>
      <c r="C10" s="11" t="s">
        <v>11</v>
      </c>
      <c r="D10" s="11" t="s">
        <v>12</v>
      </c>
      <c r="E10" s="4" t="s">
        <v>2</v>
      </c>
      <c r="F10" s="4" t="s">
        <v>0</v>
      </c>
      <c r="G10" s="4" t="s">
        <v>1</v>
      </c>
    </row>
    <row r="11" spans="1:12" ht="31.95" customHeight="1" thickBot="1" x14ac:dyDescent="0.25">
      <c r="A11" s="121" t="s">
        <v>26</v>
      </c>
      <c r="B11" s="6" t="s">
        <v>79</v>
      </c>
      <c r="C11" s="6" t="s">
        <v>19</v>
      </c>
      <c r="D11" s="17"/>
      <c r="E11" s="1"/>
      <c r="F11" s="46">
        <v>200</v>
      </c>
      <c r="G11" s="42">
        <f t="shared" ref="G11:G12" si="0">E11*F11</f>
        <v>0</v>
      </c>
      <c r="K11" s="2">
        <v>0.1</v>
      </c>
      <c r="L11" s="5" t="s">
        <v>32</v>
      </c>
    </row>
    <row r="12" spans="1:12" ht="31.95" customHeight="1" thickBot="1" x14ac:dyDescent="0.25">
      <c r="A12" s="122"/>
      <c r="B12" s="6" t="s">
        <v>80</v>
      </c>
      <c r="C12" s="6" t="s">
        <v>19</v>
      </c>
      <c r="D12" s="17"/>
      <c r="E12" s="1"/>
      <c r="F12" s="46">
        <v>400</v>
      </c>
      <c r="G12" s="42">
        <f t="shared" si="0"/>
        <v>0</v>
      </c>
      <c r="K12" s="2">
        <v>0.04</v>
      </c>
      <c r="L12" s="5" t="s">
        <v>32</v>
      </c>
    </row>
    <row r="13" spans="1:12" ht="21.75" customHeight="1" thickBot="1" x14ac:dyDescent="0.25">
      <c r="A13" s="110"/>
      <c r="B13" s="110"/>
      <c r="C13" s="110"/>
      <c r="D13" s="110"/>
      <c r="E13" s="110"/>
      <c r="F13" s="110"/>
      <c r="G13" s="110"/>
    </row>
    <row r="14" spans="1:12" s="5" customFormat="1" ht="40.5" customHeight="1" thickBot="1" x14ac:dyDescent="0.25">
      <c r="A14" s="118" t="s">
        <v>20</v>
      </c>
      <c r="B14" s="118"/>
      <c r="C14" s="11" t="s">
        <v>11</v>
      </c>
      <c r="D14" s="11" t="s">
        <v>12</v>
      </c>
      <c r="E14" s="4" t="s">
        <v>2</v>
      </c>
      <c r="F14" s="4" t="s">
        <v>0</v>
      </c>
      <c r="G14" s="4" t="s">
        <v>1</v>
      </c>
    </row>
    <row r="15" spans="1:12" ht="36" customHeight="1" x14ac:dyDescent="0.2">
      <c r="A15" s="121" t="s">
        <v>25</v>
      </c>
      <c r="B15" s="84" t="s">
        <v>81</v>
      </c>
      <c r="C15" s="84" t="s">
        <v>19</v>
      </c>
      <c r="D15" s="119"/>
      <c r="E15" s="128"/>
      <c r="F15" s="138">
        <v>300</v>
      </c>
      <c r="G15" s="139">
        <f>E15*F15</f>
        <v>0</v>
      </c>
      <c r="K15" s="2">
        <v>47</v>
      </c>
      <c r="L15" s="5" t="s">
        <v>33</v>
      </c>
    </row>
    <row r="16" spans="1:12" ht="36" customHeight="1" thickBot="1" x14ac:dyDescent="0.25">
      <c r="A16" s="122"/>
      <c r="B16" s="86"/>
      <c r="C16" s="86"/>
      <c r="D16" s="120"/>
      <c r="E16" s="129"/>
      <c r="F16" s="86"/>
      <c r="G16" s="140"/>
      <c r="K16" s="2">
        <v>59</v>
      </c>
      <c r="L16" s="5" t="s">
        <v>33</v>
      </c>
    </row>
    <row r="17" spans="1:12" ht="16.5" customHeight="1" thickBot="1" x14ac:dyDescent="0.25">
      <c r="A17" s="37"/>
      <c r="B17" s="24"/>
      <c r="C17" s="24"/>
      <c r="D17" s="38"/>
      <c r="E17" s="39"/>
      <c r="F17" s="24"/>
      <c r="G17" s="73"/>
      <c r="L17" s="5"/>
    </row>
    <row r="18" spans="1:12" ht="36" customHeight="1" thickBot="1" x14ac:dyDescent="0.25">
      <c r="A18" s="118" t="s">
        <v>83</v>
      </c>
      <c r="B18" s="118"/>
      <c r="C18" s="11" t="s">
        <v>11</v>
      </c>
      <c r="D18" s="11" t="s">
        <v>12</v>
      </c>
      <c r="E18" s="4" t="s">
        <v>2</v>
      </c>
      <c r="F18" s="4" t="s">
        <v>0</v>
      </c>
      <c r="G18" s="4" t="s">
        <v>1</v>
      </c>
      <c r="L18" s="5"/>
    </row>
    <row r="19" spans="1:12" ht="36" customHeight="1" thickBot="1" x14ac:dyDescent="0.25">
      <c r="A19" s="84" t="s">
        <v>84</v>
      </c>
      <c r="B19" s="75" t="s">
        <v>82</v>
      </c>
      <c r="C19" s="74" t="s">
        <v>85</v>
      </c>
      <c r="D19" s="76"/>
      <c r="E19" s="77"/>
      <c r="F19" s="42">
        <v>200</v>
      </c>
      <c r="G19" s="42">
        <f t="shared" ref="G19:G24" si="1">E19*F19</f>
        <v>0</v>
      </c>
      <c r="L19" s="5"/>
    </row>
    <row r="20" spans="1:12" ht="36" customHeight="1" thickBot="1" x14ac:dyDescent="0.25">
      <c r="A20" s="85"/>
      <c r="B20" s="75" t="s">
        <v>86</v>
      </c>
      <c r="C20" s="74" t="s">
        <v>85</v>
      </c>
      <c r="D20" s="76"/>
      <c r="E20" s="77"/>
      <c r="F20" s="42">
        <v>1000</v>
      </c>
      <c r="G20" s="42">
        <f t="shared" si="1"/>
        <v>0</v>
      </c>
      <c r="L20" s="5"/>
    </row>
    <row r="21" spans="1:12" ht="36" customHeight="1" thickBot="1" x14ac:dyDescent="0.25">
      <c r="A21" s="85"/>
      <c r="B21" s="75" t="s">
        <v>87</v>
      </c>
      <c r="C21" s="74" t="s">
        <v>85</v>
      </c>
      <c r="D21" s="76"/>
      <c r="E21" s="77"/>
      <c r="F21" s="42">
        <v>1600</v>
      </c>
      <c r="G21" s="42">
        <f t="shared" si="1"/>
        <v>0</v>
      </c>
      <c r="L21" s="5"/>
    </row>
    <row r="22" spans="1:12" ht="36" customHeight="1" thickBot="1" x14ac:dyDescent="0.25">
      <c r="A22" s="85"/>
      <c r="B22" s="75" t="s">
        <v>88</v>
      </c>
      <c r="C22" s="74" t="s">
        <v>85</v>
      </c>
      <c r="D22" s="76"/>
      <c r="E22" s="77"/>
      <c r="F22" s="42">
        <v>2200</v>
      </c>
      <c r="G22" s="42">
        <f t="shared" si="1"/>
        <v>0</v>
      </c>
      <c r="L22" s="5"/>
    </row>
    <row r="23" spans="1:12" ht="36" customHeight="1" thickBot="1" x14ac:dyDescent="0.25">
      <c r="A23" s="85"/>
      <c r="B23" s="75" t="s">
        <v>89</v>
      </c>
      <c r="C23" s="74" t="s">
        <v>85</v>
      </c>
      <c r="D23" s="76"/>
      <c r="E23" s="77"/>
      <c r="F23" s="42">
        <v>2600</v>
      </c>
      <c r="G23" s="42">
        <f t="shared" si="1"/>
        <v>0</v>
      </c>
      <c r="L23" s="5"/>
    </row>
    <row r="24" spans="1:12" ht="36" customHeight="1" thickBot="1" x14ac:dyDescent="0.25">
      <c r="A24" s="86"/>
      <c r="B24" s="75" t="s">
        <v>90</v>
      </c>
      <c r="C24" s="6" t="s">
        <v>85</v>
      </c>
      <c r="D24" s="78"/>
      <c r="E24" s="17"/>
      <c r="F24" s="42">
        <v>3080</v>
      </c>
      <c r="G24" s="42">
        <f t="shared" si="1"/>
        <v>0</v>
      </c>
      <c r="L24" s="5"/>
    </row>
    <row r="25" spans="1:12" ht="15" customHeight="1" thickBot="1" x14ac:dyDescent="0.25">
      <c r="A25" s="37"/>
      <c r="B25" s="24"/>
      <c r="C25" s="24"/>
      <c r="D25" s="38"/>
      <c r="E25" s="39"/>
      <c r="F25" s="24"/>
      <c r="G25" s="40"/>
      <c r="L25" s="5"/>
    </row>
    <row r="26" spans="1:12" ht="44.25" customHeight="1" thickBot="1" x14ac:dyDescent="0.25">
      <c r="A26" s="62" t="s">
        <v>43</v>
      </c>
      <c r="B26" s="61" t="s">
        <v>51</v>
      </c>
      <c r="C26" s="61" t="s">
        <v>48</v>
      </c>
      <c r="D26" s="63" t="s">
        <v>12</v>
      </c>
      <c r="E26" s="63" t="s">
        <v>2</v>
      </c>
      <c r="F26" s="64" t="s">
        <v>0</v>
      </c>
      <c r="G26" s="64" t="s">
        <v>1</v>
      </c>
    </row>
    <row r="27" spans="1:12" ht="48.6" customHeight="1" thickBot="1" x14ac:dyDescent="0.25">
      <c r="A27" s="97" t="s">
        <v>104</v>
      </c>
      <c r="B27" s="65" t="s">
        <v>113</v>
      </c>
      <c r="C27" s="66" t="s">
        <v>44</v>
      </c>
      <c r="D27" s="67"/>
      <c r="E27" s="68"/>
      <c r="F27" s="69">
        <v>150</v>
      </c>
      <c r="G27" s="69">
        <f>E27*F27</f>
        <v>0</v>
      </c>
    </row>
    <row r="28" spans="1:12" ht="48.6" customHeight="1" thickBot="1" x14ac:dyDescent="0.25">
      <c r="A28" s="98"/>
      <c r="B28" s="65" t="s">
        <v>114</v>
      </c>
      <c r="C28" s="66" t="s">
        <v>53</v>
      </c>
      <c r="D28" s="67"/>
      <c r="E28" s="68"/>
      <c r="F28" s="69">
        <v>300</v>
      </c>
      <c r="G28" s="69">
        <f t="shared" ref="G28:G29" si="2">E28*F28</f>
        <v>0</v>
      </c>
    </row>
    <row r="29" spans="1:12" ht="48.6" customHeight="1" thickBot="1" x14ac:dyDescent="0.25">
      <c r="A29" s="99"/>
      <c r="B29" s="65" t="s">
        <v>55</v>
      </c>
      <c r="C29" s="66" t="s">
        <v>52</v>
      </c>
      <c r="D29" s="67"/>
      <c r="E29" s="68"/>
      <c r="F29" s="69">
        <v>540</v>
      </c>
      <c r="G29" s="69">
        <f t="shared" si="2"/>
        <v>0</v>
      </c>
    </row>
    <row r="30" spans="1:12" ht="21" customHeight="1" thickBot="1" x14ac:dyDescent="0.25">
      <c r="A30" s="37"/>
      <c r="B30" s="24"/>
      <c r="C30" s="24"/>
      <c r="D30" s="38"/>
      <c r="E30" s="39"/>
      <c r="F30" s="24"/>
      <c r="G30" s="40"/>
    </row>
    <row r="31" spans="1:12" ht="48.75" customHeight="1" thickBot="1" x14ac:dyDescent="0.25">
      <c r="A31" s="62" t="s">
        <v>54</v>
      </c>
      <c r="B31" s="61" t="s">
        <v>51</v>
      </c>
      <c r="C31" s="61" t="s">
        <v>48</v>
      </c>
      <c r="D31" s="63" t="s">
        <v>12</v>
      </c>
      <c r="E31" s="63" t="s">
        <v>2</v>
      </c>
      <c r="F31" s="64" t="s">
        <v>0</v>
      </c>
      <c r="G31" s="64" t="s">
        <v>1</v>
      </c>
    </row>
    <row r="32" spans="1:12" ht="51" customHeight="1" thickBot="1" x14ac:dyDescent="0.25">
      <c r="A32" s="97" t="s">
        <v>105</v>
      </c>
      <c r="B32" s="65" t="s">
        <v>115</v>
      </c>
      <c r="C32" s="65" t="s">
        <v>45</v>
      </c>
      <c r="D32" s="67" t="s">
        <v>49</v>
      </c>
      <c r="E32" s="68"/>
      <c r="F32" s="70">
        <v>300</v>
      </c>
      <c r="G32" s="70">
        <f>E32*F32</f>
        <v>0</v>
      </c>
    </row>
    <row r="33" spans="1:12" ht="60" customHeight="1" thickBot="1" x14ac:dyDescent="0.25">
      <c r="A33" s="98"/>
      <c r="B33" s="65" t="s">
        <v>116</v>
      </c>
      <c r="C33" s="65" t="s">
        <v>112</v>
      </c>
      <c r="D33" s="67"/>
      <c r="E33" s="68"/>
      <c r="F33" s="70">
        <v>700</v>
      </c>
      <c r="G33" s="70">
        <f t="shared" ref="G33:G34" si="3">E33*F33</f>
        <v>0</v>
      </c>
    </row>
    <row r="34" spans="1:12" ht="51" customHeight="1" thickBot="1" x14ac:dyDescent="0.25">
      <c r="A34" s="99"/>
      <c r="B34" s="65" t="s">
        <v>56</v>
      </c>
      <c r="C34" s="65" t="s">
        <v>46</v>
      </c>
      <c r="D34" s="67" t="s">
        <v>49</v>
      </c>
      <c r="E34" s="68"/>
      <c r="F34" s="70">
        <v>1100</v>
      </c>
      <c r="G34" s="70">
        <f t="shared" si="3"/>
        <v>0</v>
      </c>
    </row>
    <row r="35" spans="1:12" ht="25.2" customHeight="1" x14ac:dyDescent="0.2">
      <c r="A35" s="95" t="s">
        <v>50</v>
      </c>
      <c r="B35" s="96"/>
      <c r="C35" s="96"/>
      <c r="D35" s="96"/>
      <c r="E35" s="96"/>
      <c r="F35" s="96"/>
      <c r="G35" s="96"/>
    </row>
    <row r="36" spans="1:12" ht="13.2" x14ac:dyDescent="0.2">
      <c r="A36" s="125" t="s">
        <v>47</v>
      </c>
      <c r="B36" s="109"/>
      <c r="C36" s="109"/>
      <c r="D36" s="109"/>
      <c r="E36" s="109"/>
      <c r="F36" s="109"/>
      <c r="G36" s="109"/>
    </row>
    <row r="37" spans="1:12" ht="13.2" x14ac:dyDescent="0.2">
      <c r="A37" s="109" t="s">
        <v>78</v>
      </c>
      <c r="B37" s="109"/>
      <c r="C37" s="109"/>
      <c r="D37" s="109"/>
      <c r="E37" s="109"/>
      <c r="F37" s="109"/>
      <c r="G37" s="109"/>
    </row>
    <row r="38" spans="1:12" ht="22.95" customHeight="1" thickBot="1" x14ac:dyDescent="0.25">
      <c r="A38" s="41"/>
      <c r="B38" s="41"/>
      <c r="C38" s="41"/>
      <c r="D38" s="41"/>
      <c r="E38" s="41"/>
      <c r="F38" s="41"/>
      <c r="G38" s="41"/>
    </row>
    <row r="39" spans="1:12" ht="26.25" customHeight="1" thickBot="1" x14ac:dyDescent="0.25">
      <c r="A39" s="114" t="s">
        <v>35</v>
      </c>
      <c r="B39" s="114"/>
      <c r="C39" s="114"/>
      <c r="D39" s="114"/>
      <c r="E39" s="114"/>
      <c r="F39" s="114"/>
      <c r="G39" s="114"/>
    </row>
    <row r="40" spans="1:12" ht="22.5" customHeight="1" thickBot="1" x14ac:dyDescent="0.25">
      <c r="A40" s="23"/>
      <c r="B40" s="24"/>
      <c r="C40" s="23"/>
      <c r="D40" s="23"/>
      <c r="E40" s="23"/>
      <c r="F40" s="23"/>
      <c r="G40" s="23"/>
    </row>
    <row r="41" spans="1:12" ht="41.25" customHeight="1" thickBot="1" x14ac:dyDescent="0.25">
      <c r="A41" s="94" t="s">
        <v>36</v>
      </c>
      <c r="B41" s="94"/>
      <c r="C41" s="30" t="s">
        <v>11</v>
      </c>
      <c r="D41" s="30" t="s">
        <v>12</v>
      </c>
      <c r="E41" s="27" t="s">
        <v>2</v>
      </c>
      <c r="F41" s="27" t="s">
        <v>0</v>
      </c>
      <c r="G41" s="27" t="s">
        <v>1</v>
      </c>
      <c r="H41" s="26"/>
      <c r="I41" s="26"/>
      <c r="J41" s="26"/>
      <c r="K41" s="26"/>
      <c r="L41" s="26"/>
    </row>
    <row r="42" spans="1:12" ht="57.75" customHeight="1" thickBot="1" x14ac:dyDescent="0.25">
      <c r="A42" s="36" t="s">
        <v>37</v>
      </c>
      <c r="B42" s="28" t="s">
        <v>38</v>
      </c>
      <c r="C42" s="28" t="s">
        <v>39</v>
      </c>
      <c r="D42" s="35"/>
      <c r="E42" s="25"/>
      <c r="F42" s="6" t="s">
        <v>106</v>
      </c>
      <c r="G42" s="16">
        <f>100*E42</f>
        <v>0</v>
      </c>
      <c r="H42" s="26"/>
      <c r="I42" s="26"/>
      <c r="J42" s="26"/>
      <c r="K42" s="26">
        <v>94</v>
      </c>
      <c r="L42" s="26" t="s">
        <v>40</v>
      </c>
    </row>
    <row r="43" spans="1:12" ht="22.5" customHeight="1" thickBot="1" x14ac:dyDescent="0.25">
      <c r="A43" s="31"/>
      <c r="B43" s="29"/>
      <c r="C43" s="32"/>
      <c r="D43" s="32"/>
      <c r="E43" s="33"/>
      <c r="F43" s="29"/>
      <c r="G43" s="34"/>
      <c r="H43" s="26"/>
      <c r="I43" s="26"/>
      <c r="J43" s="26"/>
      <c r="K43" s="26"/>
      <c r="L43" s="26"/>
    </row>
    <row r="44" spans="1:12" ht="36" customHeight="1" thickBot="1" x14ac:dyDescent="0.25">
      <c r="A44" s="94" t="s">
        <v>41</v>
      </c>
      <c r="B44" s="94"/>
      <c r="C44" s="30" t="s">
        <v>11</v>
      </c>
      <c r="D44" s="30" t="s">
        <v>12</v>
      </c>
      <c r="E44" s="27" t="s">
        <v>2</v>
      </c>
      <c r="F44" s="27" t="s">
        <v>0</v>
      </c>
      <c r="G44" s="27" t="s">
        <v>1</v>
      </c>
      <c r="H44" s="13"/>
      <c r="I44" s="13"/>
      <c r="J44" s="13"/>
      <c r="K44" s="13"/>
      <c r="L44" s="13"/>
    </row>
    <row r="45" spans="1:12" ht="54" customHeight="1" thickBot="1" x14ac:dyDescent="0.25">
      <c r="A45" s="36" t="s">
        <v>42</v>
      </c>
      <c r="B45" s="28" t="s">
        <v>38</v>
      </c>
      <c r="C45" s="28" t="s">
        <v>39</v>
      </c>
      <c r="D45" s="35"/>
      <c r="E45" s="25"/>
      <c r="F45" s="6" t="s">
        <v>107</v>
      </c>
      <c r="G45" s="16">
        <f>120*E45</f>
        <v>0</v>
      </c>
      <c r="H45" s="26"/>
      <c r="I45" s="26"/>
      <c r="J45" s="26"/>
      <c r="K45" s="26">
        <v>113</v>
      </c>
      <c r="L45" s="26" t="s">
        <v>40</v>
      </c>
    </row>
    <row r="46" spans="1:12" ht="23.25" customHeight="1" thickBot="1" x14ac:dyDescent="0.25">
      <c r="A46" s="79"/>
      <c r="B46" s="80"/>
      <c r="C46" s="80"/>
      <c r="D46" s="81"/>
      <c r="E46" s="82"/>
      <c r="F46" s="24"/>
      <c r="G46" s="40"/>
      <c r="H46" s="26"/>
      <c r="I46" s="26"/>
      <c r="J46" s="26"/>
      <c r="K46" s="26"/>
      <c r="L46" s="26"/>
    </row>
    <row r="47" spans="1:12" ht="54" customHeight="1" thickBot="1" x14ac:dyDescent="0.25">
      <c r="A47" s="94" t="s">
        <v>91</v>
      </c>
      <c r="B47" s="94"/>
      <c r="C47" s="30" t="s">
        <v>11</v>
      </c>
      <c r="D47" s="30" t="s">
        <v>12</v>
      </c>
      <c r="E47" s="27" t="s">
        <v>93</v>
      </c>
      <c r="F47" s="27" t="s">
        <v>0</v>
      </c>
      <c r="G47" s="27" t="s">
        <v>1</v>
      </c>
      <c r="H47" s="26"/>
      <c r="I47" s="26"/>
      <c r="J47" s="26"/>
      <c r="K47" s="26"/>
      <c r="L47" s="26"/>
    </row>
    <row r="48" spans="1:12" ht="54" customHeight="1" thickBot="1" x14ac:dyDescent="0.25">
      <c r="A48" s="100" t="s">
        <v>92</v>
      </c>
      <c r="B48" s="83" t="s">
        <v>98</v>
      </c>
      <c r="C48" s="28" t="s">
        <v>96</v>
      </c>
      <c r="D48" s="35"/>
      <c r="E48" s="25"/>
      <c r="F48" s="6" t="s">
        <v>108</v>
      </c>
      <c r="G48" s="16">
        <f>E48*200</f>
        <v>0</v>
      </c>
      <c r="H48" s="26"/>
      <c r="I48" s="26"/>
      <c r="J48" s="26"/>
      <c r="K48" s="26"/>
      <c r="L48" s="26"/>
    </row>
    <row r="49" spans="1:12" ht="54" customHeight="1" thickBot="1" x14ac:dyDescent="0.25">
      <c r="A49" s="101"/>
      <c r="B49" s="28" t="s">
        <v>99</v>
      </c>
      <c r="C49" s="28" t="s">
        <v>96</v>
      </c>
      <c r="D49" s="35"/>
      <c r="E49" s="25"/>
      <c r="F49" s="6" t="s">
        <v>108</v>
      </c>
      <c r="G49" s="16">
        <f>E49*200</f>
        <v>0</v>
      </c>
      <c r="H49" s="26"/>
      <c r="I49" s="26"/>
      <c r="J49" s="26"/>
      <c r="K49" s="26"/>
      <c r="L49" s="26"/>
    </row>
    <row r="50" spans="1:12" ht="21.75" customHeight="1" thickBot="1" x14ac:dyDescent="0.25">
      <c r="A50" s="79"/>
      <c r="B50" s="80"/>
      <c r="C50" s="80"/>
      <c r="D50" s="81"/>
      <c r="E50" s="82"/>
      <c r="F50" s="24"/>
      <c r="G50" s="40"/>
      <c r="H50" s="26"/>
      <c r="I50" s="26"/>
      <c r="J50" s="26"/>
      <c r="K50" s="26"/>
      <c r="L50" s="26"/>
    </row>
    <row r="51" spans="1:12" ht="54" customHeight="1" thickBot="1" x14ac:dyDescent="0.25">
      <c r="A51" s="94" t="s">
        <v>94</v>
      </c>
      <c r="B51" s="94"/>
      <c r="C51" s="30" t="s">
        <v>11</v>
      </c>
      <c r="D51" s="30" t="s">
        <v>12</v>
      </c>
      <c r="E51" s="27" t="s">
        <v>97</v>
      </c>
      <c r="F51" s="27" t="s">
        <v>0</v>
      </c>
      <c r="G51" s="27" t="s">
        <v>1</v>
      </c>
      <c r="H51" s="26"/>
      <c r="I51" s="26"/>
      <c r="J51" s="26"/>
      <c r="K51" s="26"/>
      <c r="L51" s="26"/>
    </row>
    <row r="52" spans="1:12" ht="66.75" customHeight="1" thickBot="1" x14ac:dyDescent="0.25">
      <c r="A52" s="100" t="s">
        <v>102</v>
      </c>
      <c r="B52" s="83" t="s">
        <v>100</v>
      </c>
      <c r="C52" s="28" t="s">
        <v>95</v>
      </c>
      <c r="D52" s="35"/>
      <c r="E52" s="25"/>
      <c r="F52" s="6" t="s">
        <v>109</v>
      </c>
      <c r="G52" s="16">
        <f>E52*300</f>
        <v>0</v>
      </c>
      <c r="H52" s="26"/>
      <c r="I52" s="26"/>
      <c r="J52" s="26"/>
      <c r="K52" s="26"/>
      <c r="L52" s="26"/>
    </row>
    <row r="53" spans="1:12" ht="66.75" customHeight="1" thickBot="1" x14ac:dyDescent="0.25">
      <c r="A53" s="101"/>
      <c r="B53" s="83" t="s">
        <v>101</v>
      </c>
      <c r="C53" s="28" t="s">
        <v>95</v>
      </c>
      <c r="D53" s="35"/>
      <c r="E53" s="25"/>
      <c r="F53" s="6" t="s">
        <v>110</v>
      </c>
      <c r="G53" s="16">
        <f>E53*240</f>
        <v>0</v>
      </c>
      <c r="H53" s="26"/>
      <c r="I53" s="26"/>
      <c r="J53" s="26"/>
      <c r="K53" s="26"/>
      <c r="L53" s="26"/>
    </row>
    <row r="54" spans="1:12" ht="22.5" customHeight="1" thickBot="1" x14ac:dyDescent="0.25">
      <c r="A54" s="31"/>
      <c r="B54" s="29"/>
      <c r="C54" s="32"/>
      <c r="D54" s="32"/>
      <c r="E54" s="33"/>
      <c r="F54" s="29"/>
      <c r="G54" s="34"/>
      <c r="H54" s="26"/>
      <c r="I54" s="26"/>
      <c r="J54" s="26"/>
      <c r="K54" s="26"/>
      <c r="L54" s="26"/>
    </row>
    <row r="55" spans="1:12" ht="41.25" customHeight="1" thickBot="1" x14ac:dyDescent="0.25">
      <c r="A55" s="132" t="s">
        <v>21</v>
      </c>
      <c r="B55" s="133"/>
      <c r="C55" s="133"/>
      <c r="D55" s="133"/>
      <c r="E55" s="133"/>
      <c r="F55" s="133"/>
      <c r="G55" s="134"/>
      <c r="K55" s="2">
        <v>143</v>
      </c>
      <c r="L55" s="5" t="s">
        <v>23</v>
      </c>
    </row>
    <row r="56" spans="1:12" ht="24.75" customHeight="1" thickBot="1" x14ac:dyDescent="0.25">
      <c r="A56" s="22"/>
      <c r="B56" s="22"/>
      <c r="C56" s="22"/>
      <c r="D56" s="22"/>
      <c r="E56" s="22"/>
      <c r="F56" s="22"/>
      <c r="G56" s="22"/>
      <c r="K56" s="2">
        <v>180</v>
      </c>
      <c r="L56" s="5" t="s">
        <v>23</v>
      </c>
    </row>
    <row r="57" spans="1:12" ht="41.25" customHeight="1" thickBot="1" x14ac:dyDescent="0.25">
      <c r="A57" s="126" t="s">
        <v>22</v>
      </c>
      <c r="B57" s="127"/>
      <c r="C57" s="11" t="s">
        <v>11</v>
      </c>
      <c r="D57" s="11" t="s">
        <v>12</v>
      </c>
      <c r="E57" s="4" t="s">
        <v>2</v>
      </c>
      <c r="F57" s="4" t="s">
        <v>0</v>
      </c>
      <c r="G57" s="4" t="s">
        <v>1</v>
      </c>
    </row>
    <row r="58" spans="1:12" ht="27.75" customHeight="1" x14ac:dyDescent="0.2">
      <c r="A58" s="121" t="s">
        <v>28</v>
      </c>
      <c r="B58" s="84" t="s">
        <v>34</v>
      </c>
      <c r="C58" s="84" t="s">
        <v>27</v>
      </c>
      <c r="D58" s="119"/>
      <c r="E58" s="128"/>
      <c r="F58" s="84" t="s">
        <v>111</v>
      </c>
      <c r="G58" s="130">
        <f>E58*280</f>
        <v>0</v>
      </c>
    </row>
    <row r="59" spans="1:12" ht="30.75" customHeight="1" thickBot="1" x14ac:dyDescent="0.25">
      <c r="A59" s="122"/>
      <c r="B59" s="86"/>
      <c r="C59" s="86"/>
      <c r="D59" s="120"/>
      <c r="E59" s="129"/>
      <c r="F59" s="86"/>
      <c r="G59" s="131"/>
    </row>
    <row r="60" spans="1:12" ht="30.75" customHeight="1" thickBot="1" x14ac:dyDescent="0.25">
      <c r="A60" s="104" t="s">
        <v>58</v>
      </c>
      <c r="B60" s="104"/>
      <c r="C60" s="104"/>
      <c r="D60" s="104"/>
      <c r="E60" s="104"/>
      <c r="F60" s="104"/>
      <c r="G60" s="104"/>
      <c r="H60" s="104"/>
    </row>
    <row r="61" spans="1:12" ht="14.4" thickBot="1" x14ac:dyDescent="0.25">
      <c r="A61" s="37"/>
      <c r="B61" s="24"/>
      <c r="C61" s="105" t="s">
        <v>59</v>
      </c>
      <c r="D61" s="106"/>
      <c r="E61" s="106"/>
      <c r="F61" s="107"/>
      <c r="G61" s="45">
        <f>G58+G45+G42+G34+G33+G32+G29+G28+G27+G15+G12+G11+G8+G7+G19+G20+G21+G22+G23+G24+G48+G52+G53+G49</f>
        <v>0</v>
      </c>
    </row>
    <row r="62" spans="1:12" ht="30.75" customHeight="1" x14ac:dyDescent="0.2">
      <c r="A62" s="37"/>
      <c r="B62" s="24"/>
      <c r="C62" s="24"/>
      <c r="D62" s="38"/>
      <c r="E62" s="39"/>
      <c r="F62" s="24"/>
      <c r="G62" s="40"/>
    </row>
    <row r="63" spans="1:12" ht="18" customHeight="1" x14ac:dyDescent="0.2">
      <c r="A63" s="47" t="s">
        <v>60</v>
      </c>
      <c r="B63" s="48"/>
      <c r="C63" s="48"/>
      <c r="D63" s="48"/>
      <c r="E63" s="49"/>
      <c r="F63" s="50"/>
      <c r="G63" s="5"/>
    </row>
    <row r="64" spans="1:12" ht="18" customHeight="1" thickBot="1" x14ac:dyDescent="0.25">
      <c r="A64" s="87" t="s">
        <v>61</v>
      </c>
      <c r="B64" s="87"/>
      <c r="C64" s="87"/>
      <c r="D64" s="87"/>
      <c r="E64" s="87"/>
      <c r="F64" s="87"/>
      <c r="G64" s="87"/>
    </row>
    <row r="65" spans="1:7" ht="18" customHeight="1" x14ac:dyDescent="0.2">
      <c r="A65" s="88" t="s">
        <v>62</v>
      </c>
      <c r="B65" s="89"/>
      <c r="C65" s="89"/>
      <c r="D65" s="89"/>
      <c r="E65" s="89"/>
      <c r="F65" s="89"/>
      <c r="G65" s="51"/>
    </row>
    <row r="66" spans="1:7" ht="18" customHeight="1" x14ac:dyDescent="0.2">
      <c r="A66" s="90" t="s">
        <v>63</v>
      </c>
      <c r="B66" s="91"/>
      <c r="C66" s="91"/>
      <c r="D66" s="91"/>
      <c r="E66" s="91"/>
      <c r="F66" s="91"/>
      <c r="G66" s="52"/>
    </row>
    <row r="67" spans="1:7" ht="18" customHeight="1" thickBot="1" x14ac:dyDescent="0.25">
      <c r="A67" s="92" t="s">
        <v>64</v>
      </c>
      <c r="B67" s="93"/>
      <c r="C67" s="93"/>
      <c r="D67" s="93"/>
      <c r="E67" s="93"/>
      <c r="F67" s="93"/>
      <c r="G67" s="53"/>
    </row>
    <row r="68" spans="1:7" ht="18" customHeight="1" thickBot="1" x14ac:dyDescent="0.25">
      <c r="A68" s="102" t="s">
        <v>65</v>
      </c>
      <c r="B68" s="103"/>
      <c r="C68" s="103"/>
      <c r="D68" s="103"/>
      <c r="E68" s="103"/>
      <c r="F68" s="103"/>
      <c r="G68" s="54">
        <f>SUM(G65:H67)</f>
        <v>0</v>
      </c>
    </row>
    <row r="69" spans="1:7" ht="18" customHeight="1" x14ac:dyDescent="0.2">
      <c r="A69" s="47" t="s">
        <v>66</v>
      </c>
      <c r="B69" s="5"/>
      <c r="C69" s="5"/>
      <c r="D69" s="5"/>
      <c r="E69" s="5"/>
      <c r="F69" s="5"/>
      <c r="G69" s="5"/>
    </row>
    <row r="70" spans="1:7" ht="17.399999999999999" customHeight="1" x14ac:dyDescent="0.2">
      <c r="A70" s="55" t="s">
        <v>67</v>
      </c>
      <c r="B70" s="5"/>
      <c r="C70" s="5"/>
      <c r="D70" s="5"/>
      <c r="E70" s="5"/>
      <c r="F70" s="5"/>
      <c r="G70" s="5"/>
    </row>
    <row r="71" spans="1:7" ht="17.399999999999999" customHeight="1" x14ac:dyDescent="0.2">
      <c r="A71" s="55" t="s">
        <v>68</v>
      </c>
      <c r="B71" s="5"/>
      <c r="C71" s="5"/>
      <c r="D71" s="5"/>
      <c r="E71" s="5"/>
      <c r="F71" s="5"/>
      <c r="G71" s="5"/>
    </row>
    <row r="72" spans="1:7" ht="17.399999999999999" customHeight="1" x14ac:dyDescent="0.2">
      <c r="A72" s="55" t="s">
        <v>69</v>
      </c>
      <c r="B72" s="5"/>
      <c r="C72" s="5"/>
      <c r="D72" s="5"/>
      <c r="E72" s="5"/>
      <c r="F72" s="5"/>
      <c r="G72" s="5"/>
    </row>
    <row r="73" spans="1:7" ht="17.399999999999999" customHeight="1" x14ac:dyDescent="0.2">
      <c r="A73" s="55" t="s">
        <v>70</v>
      </c>
      <c r="B73" s="5"/>
      <c r="C73" s="5"/>
      <c r="D73" s="5"/>
      <c r="E73" s="5"/>
      <c r="F73" s="5"/>
      <c r="G73" s="5"/>
    </row>
    <row r="74" spans="1:7" ht="17.399999999999999" customHeight="1" x14ac:dyDescent="0.2">
      <c r="A74" s="55" t="s">
        <v>71</v>
      </c>
      <c r="B74" s="5"/>
      <c r="C74" s="5"/>
      <c r="D74" s="5"/>
      <c r="E74" s="5"/>
      <c r="F74" s="5"/>
      <c r="G74" s="5"/>
    </row>
    <row r="75" spans="1:7" ht="17.399999999999999" customHeight="1" x14ac:dyDescent="0.2">
      <c r="A75" s="55" t="s">
        <v>72</v>
      </c>
      <c r="B75" s="5"/>
      <c r="C75" s="5"/>
      <c r="D75" s="5"/>
      <c r="E75" s="5"/>
      <c r="F75" s="5"/>
      <c r="G75" s="5"/>
    </row>
    <row r="76" spans="1:7" ht="17.399999999999999" customHeight="1" x14ac:dyDescent="0.2">
      <c r="A76" s="55" t="s">
        <v>73</v>
      </c>
      <c r="B76" s="5"/>
      <c r="C76" s="5"/>
      <c r="D76" s="5"/>
      <c r="E76" s="5"/>
      <c r="F76" s="5"/>
      <c r="G76" s="5"/>
    </row>
    <row r="77" spans="1:7" ht="17.399999999999999" customHeight="1" x14ac:dyDescent="0.2">
      <c r="A77" s="55" t="s">
        <v>74</v>
      </c>
      <c r="B77" s="5"/>
      <c r="C77" s="5"/>
      <c r="D77" s="5"/>
      <c r="E77" s="5"/>
      <c r="F77" s="5"/>
      <c r="G77" s="5"/>
    </row>
    <row r="78" spans="1:7" ht="12" customHeight="1" x14ac:dyDescent="0.2">
      <c r="A78" s="55"/>
      <c r="B78" s="5"/>
      <c r="C78" s="5"/>
      <c r="D78" s="5"/>
      <c r="E78" s="5"/>
      <c r="F78" s="5"/>
      <c r="G78" s="5"/>
    </row>
    <row r="79" spans="1:7" ht="12" customHeight="1" x14ac:dyDescent="0.2">
      <c r="A79" s="56" t="s">
        <v>75</v>
      </c>
      <c r="B79" s="57"/>
      <c r="C79" s="57"/>
      <c r="D79" s="57"/>
      <c r="E79" s="57"/>
      <c r="F79" s="57"/>
      <c r="G79" s="58">
        <f>G61</f>
        <v>0</v>
      </c>
    </row>
    <row r="80" spans="1:7" ht="12" customHeight="1" x14ac:dyDescent="0.2">
      <c r="A80" s="56"/>
      <c r="B80" s="57"/>
      <c r="C80" s="57"/>
      <c r="D80" s="57"/>
      <c r="E80" s="57"/>
      <c r="F80" s="57"/>
      <c r="G80" s="57"/>
    </row>
    <row r="81" spans="1:7" ht="12" customHeight="1" x14ac:dyDescent="0.2">
      <c r="A81" s="56" t="s">
        <v>76</v>
      </c>
      <c r="B81" s="59"/>
      <c r="C81" s="59"/>
      <c r="D81" s="59"/>
      <c r="E81" s="59"/>
      <c r="F81" s="59"/>
      <c r="G81" s="58">
        <f>G68*0.5</f>
        <v>0</v>
      </c>
    </row>
    <row r="82" spans="1:7" ht="12" customHeight="1" x14ac:dyDescent="0.2">
      <c r="A82" s="60"/>
      <c r="B82" s="59"/>
      <c r="C82" s="59"/>
      <c r="D82" s="59"/>
      <c r="E82" s="59"/>
      <c r="F82" s="59"/>
      <c r="G82" s="59"/>
    </row>
    <row r="83" spans="1:7" ht="12" customHeight="1" x14ac:dyDescent="0.2">
      <c r="A83" s="56" t="s">
        <v>77</v>
      </c>
      <c r="B83" s="59"/>
      <c r="C83" s="59"/>
      <c r="D83" s="59"/>
      <c r="E83" s="59"/>
      <c r="F83" s="59"/>
      <c r="G83" s="58">
        <f>IF(G79&gt;G81,G81,G79)</f>
        <v>0</v>
      </c>
    </row>
    <row r="84" spans="1:7" ht="12" customHeight="1" x14ac:dyDescent="0.2">
      <c r="A84" s="37"/>
      <c r="B84" s="24"/>
      <c r="C84" s="24"/>
      <c r="D84" s="38"/>
      <c r="E84" s="39"/>
      <c r="F84" s="24"/>
      <c r="G84" s="40"/>
    </row>
    <row r="85" spans="1:7" ht="12" customHeight="1" x14ac:dyDescent="0.2">
      <c r="A85" s="37"/>
      <c r="B85" s="24"/>
      <c r="C85" s="24"/>
      <c r="D85" s="38"/>
      <c r="E85" s="39"/>
      <c r="F85" s="24"/>
      <c r="G85" s="40"/>
    </row>
    <row r="86" spans="1:7" ht="32.4" customHeight="1" x14ac:dyDescent="0.2">
      <c r="A86" s="19" t="s">
        <v>29</v>
      </c>
      <c r="B86" s="123"/>
      <c r="C86" s="123"/>
      <c r="D86" s="71"/>
      <c r="E86" s="71"/>
      <c r="F86" s="71"/>
      <c r="G86" s="71"/>
    </row>
    <row r="87" spans="1:7" ht="32.4" customHeight="1" x14ac:dyDescent="0.2">
      <c r="A87" s="19" t="s">
        <v>30</v>
      </c>
      <c r="B87" s="124"/>
      <c r="C87" s="124"/>
      <c r="D87" s="71"/>
      <c r="E87" s="71"/>
      <c r="F87" s="71"/>
      <c r="G87" s="71"/>
    </row>
    <row r="88" spans="1:7" ht="32.4" customHeight="1" x14ac:dyDescent="0.2">
      <c r="A88" s="19" t="s">
        <v>31</v>
      </c>
      <c r="B88" s="124"/>
      <c r="C88" s="124"/>
      <c r="D88" s="71"/>
      <c r="E88" s="71"/>
      <c r="F88" s="71"/>
      <c r="G88" s="71"/>
    </row>
    <row r="89" spans="1:7" ht="32.4" customHeight="1" x14ac:dyDescent="0.2">
      <c r="A89" s="20"/>
      <c r="B89" s="124"/>
      <c r="C89" s="124"/>
      <c r="D89" s="71"/>
      <c r="E89" s="71"/>
      <c r="F89" s="71"/>
      <c r="G89" s="71"/>
    </row>
    <row r="90" spans="1:7" ht="12.75" customHeight="1" x14ac:dyDescent="0.2">
      <c r="B90" s="21"/>
      <c r="D90" s="71"/>
      <c r="E90" s="71"/>
      <c r="F90" s="71"/>
      <c r="G90" s="71"/>
    </row>
    <row r="91" spans="1:7" ht="12.75" customHeight="1" x14ac:dyDescent="0.2"/>
    <row r="92" spans="1:7" ht="12.75" hidden="1" customHeight="1" x14ac:dyDescent="0.2"/>
    <row r="650" x14ac:dyDescent="0.2"/>
    <row r="651" x14ac:dyDescent="0.2"/>
    <row r="652" x14ac:dyDescent="0.2"/>
  </sheetData>
  <sheetProtection algorithmName="SHA-512" hashValue="Qi8HghO5qwgmzLNmv24dvxg9ACD3pWZlWrKUHakaLVNOoE8aicsW5pQdUJ/ixAlFBPcuAksCLryOyzIrktW9ZQ==" saltValue="rjtlJI1S033ui7KcGjBSVQ==" spinCount="100000" sheet="1" objects="1" scenarios="1"/>
  <mergeCells count="53">
    <mergeCell ref="A18:B18"/>
    <mergeCell ref="B1:F1"/>
    <mergeCell ref="A13:G13"/>
    <mergeCell ref="A14:B14"/>
    <mergeCell ref="A15:A16"/>
    <mergeCell ref="F15:F16"/>
    <mergeCell ref="G15:G16"/>
    <mergeCell ref="E15:E16"/>
    <mergeCell ref="B86:C86"/>
    <mergeCell ref="B87:C87"/>
    <mergeCell ref="B88:C88"/>
    <mergeCell ref="B89:C89"/>
    <mergeCell ref="A36:G36"/>
    <mergeCell ref="A58:A59"/>
    <mergeCell ref="A57:B57"/>
    <mergeCell ref="A39:G39"/>
    <mergeCell ref="B58:B59"/>
    <mergeCell ref="C58:C59"/>
    <mergeCell ref="D58:D59"/>
    <mergeCell ref="E58:E59"/>
    <mergeCell ref="F58:F59"/>
    <mergeCell ref="G58:G59"/>
    <mergeCell ref="A55:G55"/>
    <mergeCell ref="A41:B41"/>
    <mergeCell ref="A68:F68"/>
    <mergeCell ref="A60:H60"/>
    <mergeCell ref="C61:F61"/>
    <mergeCell ref="A2:G2"/>
    <mergeCell ref="A37:G37"/>
    <mergeCell ref="A9:G9"/>
    <mergeCell ref="A3:G3"/>
    <mergeCell ref="A6:B6"/>
    <mergeCell ref="A4:G4"/>
    <mergeCell ref="A7:A8"/>
    <mergeCell ref="A5:G5"/>
    <mergeCell ref="A10:B10"/>
    <mergeCell ref="B15:B16"/>
    <mergeCell ref="C15:C16"/>
    <mergeCell ref="D15:D16"/>
    <mergeCell ref="A11:A12"/>
    <mergeCell ref="A19:A24"/>
    <mergeCell ref="A64:G64"/>
    <mergeCell ref="A65:F65"/>
    <mergeCell ref="A66:F66"/>
    <mergeCell ref="A67:F67"/>
    <mergeCell ref="A44:B44"/>
    <mergeCell ref="A35:G35"/>
    <mergeCell ref="A27:A29"/>
    <mergeCell ref="A32:A34"/>
    <mergeCell ref="A47:B47"/>
    <mergeCell ref="A51:B51"/>
    <mergeCell ref="A48:A49"/>
    <mergeCell ref="A52:A53"/>
  </mergeCells>
  <phoneticPr fontId="1"/>
  <hyperlinks>
    <hyperlink ref="A36" r:id="rId1" location="se10.3.431_197" xr:uid="{00000000-0004-0000-0000-000000000000}"/>
  </hyperlinks>
  <printOptions horizontalCentered="1"/>
  <pageMargins left="0.62" right="0.25" top="0.6" bottom="0.55000000000000004" header="0.38" footer="0.54"/>
  <pageSetup scale="47" orientation="portrait" r:id="rId2"/>
  <headerFooter alignWithMargins="0">
    <oddFooter>&amp;L&amp;"Arial,Regular"&amp;8&amp;XTM&amp;X SAVE ON ENERGY is a trademark of the Independent Electricity System Operator (IESO). 
© 2025 Independent Electricity System Operator. All rights reserved.
&amp;C&amp;8V1.0&amp;R&amp;"Arial,Regular"&amp;8Page &amp;P of &amp;N</oddFooter>
  </headerFooter>
  <rowBreaks count="3" manualBreakCount="3">
    <brk id="25" max="6" man="1"/>
    <brk id="53" max="6" man="1"/>
    <brk id="9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19" sqref="A19"/>
    </sheetView>
  </sheetViews>
  <sheetFormatPr defaultRowHeight="12.6" x14ac:dyDescent="0.2"/>
  <cols>
    <col min="1" max="1" width="163" bestFit="1" customWidth="1"/>
  </cols>
  <sheetData>
    <row r="1" spans="1:1" ht="13.2" x14ac:dyDescent="0.25">
      <c r="A1" s="43" t="s">
        <v>57</v>
      </c>
    </row>
  </sheetData>
  <hyperlinks>
    <hyperlink ref="A1" r:id="rId1" tooltip="click to email retrofit@ieso.ca" xr:uid="{00000000-0004-0000-0100-000000000000}"/>
  </hyperlinks>
  <pageMargins left="0.7" right="0.7" top="0.75" bottom="0.75" header="0.3" footer="0.3"/>
  <pageSetup orientation="portrait" horizontalDpi="90" verticalDpi="90" r:id="rId2"/>
  <headerFooter>
    <oddFooter>&amp;L&amp;8&amp;XTM&amp;X SAVE ON ENERGY is a trademark of the Independent Electricity System Operator (IESO). 
© 2025 Independent Electricity System Operator. All rights reserved.
&amp;C&amp;8V1.0&amp;R&amp;8Page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2:B7"/>
  <sheetViews>
    <sheetView workbookViewId="0">
      <selection activeCell="B6" sqref="B6"/>
    </sheetView>
  </sheetViews>
  <sheetFormatPr defaultRowHeight="12.6" x14ac:dyDescent="0.2"/>
  <cols>
    <col min="1" max="1" width="14.36328125" bestFit="1" customWidth="1"/>
    <col min="2" max="2" width="10.36328125" bestFit="1" customWidth="1"/>
  </cols>
  <sheetData>
    <row r="2" spans="1:2" x14ac:dyDescent="0.2">
      <c r="A2" t="s">
        <v>3</v>
      </c>
      <c r="B2" s="9">
        <v>1</v>
      </c>
    </row>
    <row r="3" spans="1:2" x14ac:dyDescent="0.2">
      <c r="A3" s="8" t="s">
        <v>5</v>
      </c>
      <c r="B3" s="72" t="s">
        <v>117</v>
      </c>
    </row>
    <row r="4" spans="1:2" x14ac:dyDescent="0.2">
      <c r="A4" s="8" t="s">
        <v>6</v>
      </c>
      <c r="B4" s="10">
        <v>1</v>
      </c>
    </row>
    <row r="5" spans="1:2" x14ac:dyDescent="0.2">
      <c r="A5" s="8" t="s">
        <v>7</v>
      </c>
      <c r="B5" s="10">
        <v>2025</v>
      </c>
    </row>
    <row r="6" spans="1:2" x14ac:dyDescent="0.2">
      <c r="A6" s="8"/>
    </row>
    <row r="7" spans="1:2" ht="17.399999999999999" x14ac:dyDescent="0.3">
      <c r="A7" s="7" t="s">
        <v>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C8"/>
  <sheetViews>
    <sheetView workbookViewId="0">
      <selection activeCell="C12" sqref="C12"/>
    </sheetView>
  </sheetViews>
  <sheetFormatPr defaultColWidth="9" defaultRowHeight="12.6" x14ac:dyDescent="0.2"/>
  <cols>
    <col min="1" max="1" width="13.7265625" style="13" bestFit="1" customWidth="1"/>
    <col min="2" max="2" width="10" style="13" bestFit="1" customWidth="1"/>
    <col min="3" max="3" width="71.7265625" style="13" bestFit="1" customWidth="1"/>
    <col min="4" max="16384" width="9" style="13"/>
  </cols>
  <sheetData>
    <row r="1" spans="1:3" x14ac:dyDescent="0.2">
      <c r="A1" s="12" t="s">
        <v>8</v>
      </c>
      <c r="B1" s="12" t="s">
        <v>9</v>
      </c>
      <c r="C1" s="12" t="s">
        <v>10</v>
      </c>
    </row>
    <row r="2" spans="1:3" x14ac:dyDescent="0.2">
      <c r="A2" s="15">
        <v>1</v>
      </c>
      <c r="B2" s="14">
        <v>44196</v>
      </c>
      <c r="C2" s="13" t="s">
        <v>119</v>
      </c>
    </row>
    <row r="3" spans="1:3" x14ac:dyDescent="0.2">
      <c r="A3" s="15"/>
      <c r="B3" s="14"/>
    </row>
    <row r="4" spans="1:3" x14ac:dyDescent="0.2">
      <c r="A4" s="15"/>
      <c r="B4" s="14"/>
    </row>
    <row r="5" spans="1:3" x14ac:dyDescent="0.2">
      <c r="A5" s="15"/>
      <c r="B5" s="14"/>
    </row>
    <row r="6" spans="1:3" x14ac:dyDescent="0.2">
      <c r="A6" s="15"/>
      <c r="B6" s="14"/>
    </row>
    <row r="7" spans="1:3" x14ac:dyDescent="0.2">
      <c r="A7" s="15"/>
      <c r="B7" s="14"/>
    </row>
    <row r="8" spans="1:3" x14ac:dyDescent="0.2">
      <c r="A8" s="15"/>
      <c r="B8"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a0a26ad-673a-4fec-bfcd-9999ec2c4634" xsi:nil="true"/>
    <lcf76f155ced4ddcb4097134ff3c332f xmlns="cdf8d4ea-74c8-4be1-aeb0-bca783ecfd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FE1E5DBE841746A567AE383E943A2F" ma:contentTypeVersion="12" ma:contentTypeDescription="Create a new document." ma:contentTypeScope="" ma:versionID="6c3832be0ca07ede92a3520d9f633971">
  <xsd:schema xmlns:xsd="http://www.w3.org/2001/XMLSchema" xmlns:xs="http://www.w3.org/2001/XMLSchema" xmlns:p="http://schemas.microsoft.com/office/2006/metadata/properties" xmlns:ns2="cdf8d4ea-74c8-4be1-aeb0-bca783ecfdd7" xmlns:ns3="3a0a26ad-673a-4fec-bfcd-9999ec2c4634" targetNamespace="http://schemas.microsoft.com/office/2006/metadata/properties" ma:root="true" ma:fieldsID="129d54ea3f8b867fbc39bdddc57043aa" ns2:_="" ns3:_="">
    <xsd:import namespace="cdf8d4ea-74c8-4be1-aeb0-bca783ecfdd7"/>
    <xsd:import namespace="3a0a26ad-673a-4fec-bfcd-9999ec2c4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8d4ea-74c8-4be1-aeb0-bca783ecf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0a26ad-673a-4fec-bfcd-9999ec2c46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171b91f-4deb-4079-b98d-5c591e388aa8}" ma:internalName="TaxCatchAll" ma:showField="CatchAllData" ma:web="3a0a26ad-673a-4fec-bfcd-9999ec2c4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133A8B-5B8C-4B69-A6E8-37C63F2E072C}">
  <ds:schemaRefs>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3a0a26ad-673a-4fec-bfcd-9999ec2c4634"/>
    <ds:schemaRef ds:uri="cdf8d4ea-74c8-4be1-aeb0-bca783ecfdd7"/>
  </ds:schemaRefs>
</ds:datastoreItem>
</file>

<file path=customXml/itemProps2.xml><?xml version="1.0" encoding="utf-8"?>
<ds:datastoreItem xmlns:ds="http://schemas.openxmlformats.org/officeDocument/2006/customXml" ds:itemID="{F723B39A-48DB-4D14-8712-46787792341E}">
  <ds:schemaRefs>
    <ds:schemaRef ds:uri="http://schemas.microsoft.com/sharepoint/v3/contenttype/forms"/>
  </ds:schemaRefs>
</ds:datastoreItem>
</file>

<file path=customXml/itemProps3.xml><?xml version="1.0" encoding="utf-8"?>
<ds:datastoreItem xmlns:ds="http://schemas.openxmlformats.org/officeDocument/2006/customXml" ds:itemID="{015A08E7-A2EF-4079-8BC6-1EE67909F0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8d4ea-74c8-4be1-aeb0-bca783ecfdd7"/>
    <ds:schemaRef ds:uri="3a0a26ad-673a-4fec-bfcd-9999ec2c4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HVAC Eligible Measures List</vt:lpstr>
      <vt:lpstr>Accessibility Disclaimer</vt:lpstr>
      <vt:lpstr>Version Control </vt:lpstr>
      <vt:lpstr>Revision History</vt:lpstr>
      <vt:lpstr>'HVAC Eligible Measures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Kehn Cyrus Saplagio</cp:lastModifiedBy>
  <cp:lastPrinted>2024-12-18T19:55:16Z</cp:lastPrinted>
  <dcterms:created xsi:type="dcterms:W3CDTF">2006-11-22T17:43:49Z</dcterms:created>
  <dcterms:modified xsi:type="dcterms:W3CDTF">2024-12-18T19:55:20Z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0x0101002BFE1E5DBE841746A567AE383E943A2F</vt:lpwstr>
  </property>
  <property fmtid="{D5CDD505-2E9C-101B-9397-08002B2CF9AE}" pid="3" name="MediaServiceImageTags">
    <vt:lpwstr/>
  </property>
</Properties>
</file>