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Z:\IEEP\"/>
    </mc:Choice>
  </mc:AlternateContent>
  <xr:revisionPtr revIDLastSave="0" documentId="13_ncr:1_{8BC55A91-20A3-4EA8-A9C0-89CCD68D0DB3}" xr6:coauthVersionLast="47" xr6:coauthVersionMax="47" xr10:uidLastSave="{00000000-0000-0000-0000-000000000000}"/>
  <workbookProtection workbookAlgorithmName="SHA-512" workbookHashValue="yIQHMZ74VAn/9oQr8/Jzm9XATH7RVHo99mz2AJsFSSAa4O6M9QViWHO+aeVC8wAmDJQxlH1845fR3rjPyXjshw==" workbookSaltValue="DGd+SpBnLID5wlmgMB5h+A==" workbookSpinCount="100000" lockStructure="1"/>
  <bookViews>
    <workbookView xWindow="-108" yWindow="-108" windowWidth="23256" windowHeight="12576" xr2:uid="{00000000-000D-0000-FFFF-FFFF00000000}"/>
  </bookViews>
  <sheets>
    <sheet name="Benefit Calculator" sheetId="1" r:id="rId1"/>
    <sheet name="Calculations" sheetId="2" state="hidden" r:id="rId2"/>
  </sheets>
  <externalReferences>
    <externalReference r:id="rId3"/>
    <externalReference r:id="rId4"/>
  </externalReferences>
  <definedNames>
    <definedName name="_xlnm._FilterDatabase" localSheetId="1" hidden="1">Calculations!$A$4:$AB$4</definedName>
    <definedName name="discountRate">'[1]CE Parameters'!$F$7</definedName>
    <definedName name="firstYear">'[2]CE Parameters'!$F$6</definedName>
    <definedName name="inflationRate">'[2]CE Parameters'!$F$9</definedName>
    <definedName name="Load_Profil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4" i="2" l="1"/>
  <c r="R4" i="2" s="1"/>
  <c r="Q9" i="2"/>
  <c r="Q6" i="2"/>
  <c r="U4" i="2" l="1"/>
  <c r="Y4" i="2"/>
  <c r="S4" i="2"/>
  <c r="AA4" i="2"/>
  <c r="AB4" i="2"/>
  <c r="Z4" i="2"/>
  <c r="X4" i="2"/>
  <c r="V4" i="2"/>
  <c r="T4" i="2"/>
  <c r="W4" i="2"/>
  <c r="Q5" i="2" l="1"/>
  <c r="Q8" i="2" s="1"/>
  <c r="Q13" i="2" s="1"/>
  <c r="Q10" i="2"/>
  <c r="Q14" i="2" s="1"/>
  <c r="C11" i="1" s="1"/>
  <c r="C10" i="1" l="1"/>
  <c r="C12" i="1" s="1"/>
  <c r="C14" i="1"/>
  <c r="C13" i="1"/>
</calcChain>
</file>

<file path=xl/sharedStrings.xml><?xml version="1.0" encoding="utf-8"?>
<sst xmlns="http://schemas.openxmlformats.org/spreadsheetml/2006/main" count="411" uniqueCount="395">
  <si>
    <t>Application Inputs:</t>
  </si>
  <si>
    <t>Incentive Funding Requested from IESO</t>
  </si>
  <si>
    <t>Annual Energy Savings (MWh)</t>
  </si>
  <si>
    <t>Summer Peak Demand Reduction (kW)</t>
  </si>
  <si>
    <t xml:space="preserve">Refer to the tables for guidance on the calculation of Summer Peak Demand Reduction ----------------&gt; </t>
  </si>
  <si>
    <t>Project In-Service Year*</t>
  </si>
  <si>
    <t>Project Effective Useful Life (Years)**</t>
  </si>
  <si>
    <t>Outputs:</t>
  </si>
  <si>
    <r>
      <t xml:space="preserve">Project </t>
    </r>
    <r>
      <rPr>
        <b/>
        <sz val="11"/>
        <rFont val="Calibri"/>
        <family val="2"/>
        <scheme val="minor"/>
      </rPr>
      <t>Lifetime</t>
    </r>
    <r>
      <rPr>
        <b/>
        <sz val="11"/>
        <color rgb="FFFF0000"/>
        <rFont val="Calibri"/>
        <family val="2"/>
        <scheme val="minor"/>
      </rPr>
      <t xml:space="preserve"> </t>
    </r>
    <r>
      <rPr>
        <b/>
        <sz val="11"/>
        <color theme="1"/>
        <rFont val="Calibri"/>
        <family val="2"/>
        <scheme val="minor"/>
      </rPr>
      <t>Energy Benefits</t>
    </r>
  </si>
  <si>
    <t>Project Summer Peak Reduction Benefits</t>
  </si>
  <si>
    <t>Modified Program Administrator Cost Test (PAC) Ratio</t>
  </si>
  <si>
    <t>&lt;------ (NPV of Energy Benefits + Peak Demand Benefits)/NPV of Funding Requested</t>
  </si>
  <si>
    <t>First Year Savings Acquistion Cost ($/kWh)</t>
  </si>
  <si>
    <t>Summer Peak Demand Reduction Ratio (kW/MWh)</t>
  </si>
  <si>
    <t>*Project In-Service Year is the calendar year in which the project will first begin producing electricity savings</t>
  </si>
  <si>
    <r>
      <t>**For the purposes of project benefit calculation, the Project Effective Useful Life cannot extend beyond the year 20</t>
    </r>
    <r>
      <rPr>
        <b/>
        <sz val="11"/>
        <rFont val="Calibri"/>
        <family val="2"/>
      </rPr>
      <t>50</t>
    </r>
    <r>
      <rPr>
        <b/>
        <sz val="11"/>
        <color rgb="FF444444"/>
        <rFont val="Calibri"/>
        <family val="2"/>
      </rPr>
      <t>.</t>
    </r>
  </si>
  <si>
    <t>Program Administrator Cost Test (PAC) Ratio Explained</t>
  </si>
  <si>
    <t xml:space="preserve">The PAC Test compares the net present value of the incentive provided by the IESO with the net present value of the avoided costs that IESO would have incurred to supply the lifetime electricity needs in absence of the project. This calculator assumes a generic "Industrial Miscellaneous" load profile, where the annual energy consumption savings (kWh) are allocated as represented in Table 1, using the hourly and seasonal bin parameters presented in Table 2: 
</t>
  </si>
  <si>
    <t xml:space="preserve">Table 1. </t>
  </si>
  <si>
    <t>Table 2.</t>
  </si>
  <si>
    <t xml:space="preserve">During project scoring evaluation, the IESO will determine the suitability of the generic Industrial Miscellaneous savings profile, and assess whether or not any adjustments should be made based on the characteristics of the project proposed. While this may cause slight changes in the project PAC test outcome, the IESO does not anticipate any more significant impacts to this scoring criteria. The IESO will notify the Applicant if a decision is made to update the savings profile. Additionally, the Applicant may propose an alternative savings profile for IESO consideration in their Stage 2 project proposal.  
This PAC Test Calculator is provided to participants for reference only. For the purpose of calculating the PAC test score during project scoring evaluation, the IESO will use the IESO Cost-Effectiveness Tool. The Tool and the IESO CE Tool User Guide can be found here: https://www.ieso.ca/en/Sector-Participants/Energy-Efficiency/Evaluation-Measurement-and-Verification. If the Participant prefers to confirm their PAC result using the IESO CE Tool and requires support, please contact us at industrialEEprogram@ieso.ca. 
</t>
  </si>
  <si>
    <t>Lookup</t>
  </si>
  <si>
    <t>Discount Rate</t>
  </si>
  <si>
    <t>Generation</t>
  </si>
  <si>
    <t>Transmission</t>
  </si>
  <si>
    <t>Distribution</t>
  </si>
  <si>
    <t>Winter</t>
  </si>
  <si>
    <t>Summer</t>
  </si>
  <si>
    <t>Shoulder</t>
  </si>
  <si>
    <t>Winter On Peak</t>
  </si>
  <si>
    <t>Winter Mid-Peak</t>
  </si>
  <si>
    <t>Winter Off-Peak</t>
  </si>
  <si>
    <t>Summer On Peak</t>
  </si>
  <si>
    <t>Summer Mid-Peak</t>
  </si>
  <si>
    <t>Summer Off-Peak</t>
  </si>
  <si>
    <t>Shoulder Mid-Peak</t>
  </si>
  <si>
    <t>Shoulder Off Peak</t>
  </si>
  <si>
    <t>Installation Year</t>
  </si>
  <si>
    <t>Measure Life</t>
  </si>
  <si>
    <t>Winter Peak</t>
  </si>
  <si>
    <t>Winter Off Peak</t>
  </si>
  <si>
    <t>Summer Peak</t>
  </si>
  <si>
    <t>Summer Off Peak</t>
  </si>
  <si>
    <t>avoided sumproduct (kWh)</t>
  </si>
  <si>
    <t>kWh (loss adjusted)</t>
  </si>
  <si>
    <t>Rate</t>
  </si>
  <si>
    <t>PV energy (measure CE results tab)</t>
  </si>
  <si>
    <t>kW (loss adjusted)</t>
  </si>
  <si>
    <t>PV demand (measure CE results tab)</t>
  </si>
  <si>
    <t>firstYear (defined in CE tool)</t>
  </si>
  <si>
    <t>inflationRate (defined in CE tool)</t>
  </si>
  <si>
    <t>Benefits from Energy ($real)</t>
  </si>
  <si>
    <t>Benefits from Demand ($real)</t>
  </si>
  <si>
    <t>Table is hard-coded and will have to be updated if tool assumptions change.</t>
  </si>
  <si>
    <t>rate</t>
  </si>
  <si>
    <t>Annual Savings Profile</t>
  </si>
  <si>
    <t>Summer Peak Demand</t>
  </si>
  <si>
    <t>Industrial - Miscellaneous</t>
  </si>
  <si>
    <t>2025_1</t>
  </si>
  <si>
    <t>2025_2</t>
  </si>
  <si>
    <t>2025_3</t>
  </si>
  <si>
    <t>2025_4</t>
  </si>
  <si>
    <t>2025_5</t>
  </si>
  <si>
    <t>2025_6</t>
  </si>
  <si>
    <t>2025_7</t>
  </si>
  <si>
    <t>2025_8</t>
  </si>
  <si>
    <t>2025_9</t>
  </si>
  <si>
    <t>2025_10</t>
  </si>
  <si>
    <t>2025_11</t>
  </si>
  <si>
    <t>2025_12</t>
  </si>
  <si>
    <t>2025_13</t>
  </si>
  <si>
    <t>2025_14</t>
  </si>
  <si>
    <t>2025_15</t>
  </si>
  <si>
    <t>2025_16</t>
  </si>
  <si>
    <t>2025_17</t>
  </si>
  <si>
    <t>2025_18</t>
  </si>
  <si>
    <t>2025_19</t>
  </si>
  <si>
    <t>2025_20</t>
  </si>
  <si>
    <t>2025_21</t>
  </si>
  <si>
    <t>2025_22</t>
  </si>
  <si>
    <t>2025_23</t>
  </si>
  <si>
    <t>2025_24</t>
  </si>
  <si>
    <t>2025_25</t>
  </si>
  <si>
    <t>2026_1</t>
  </si>
  <si>
    <t>2026_2</t>
  </si>
  <si>
    <t>2026_3</t>
  </si>
  <si>
    <t>2026_4</t>
  </si>
  <si>
    <t>2026_5</t>
  </si>
  <si>
    <t>2026_6</t>
  </si>
  <si>
    <t>2026_7</t>
  </si>
  <si>
    <t>2026_8</t>
  </si>
  <si>
    <t>2026_9</t>
  </si>
  <si>
    <t>2026_10</t>
  </si>
  <si>
    <t>2026_11</t>
  </si>
  <si>
    <t>2026_12</t>
  </si>
  <si>
    <t>2026_13</t>
  </si>
  <si>
    <t>2026_14</t>
  </si>
  <si>
    <t>2026_15</t>
  </si>
  <si>
    <t>2026_16</t>
  </si>
  <si>
    <t>2026_17</t>
  </si>
  <si>
    <t>2026_18</t>
  </si>
  <si>
    <t>2026_19</t>
  </si>
  <si>
    <t>2026_20</t>
  </si>
  <si>
    <t>2026_21</t>
  </si>
  <si>
    <t>2026_22</t>
  </si>
  <si>
    <t>2026_23</t>
  </si>
  <si>
    <t>2026_24</t>
  </si>
  <si>
    <t>2027_1</t>
  </si>
  <si>
    <t>2027_2</t>
  </si>
  <si>
    <t>2027_3</t>
  </si>
  <si>
    <t>2027_4</t>
  </si>
  <si>
    <t>2027_5</t>
  </si>
  <si>
    <t>2027_6</t>
  </si>
  <si>
    <t>2027_7</t>
  </si>
  <si>
    <t>2027_8</t>
  </si>
  <si>
    <t>2027_9</t>
  </si>
  <si>
    <t>2027_10</t>
  </si>
  <si>
    <t>2027_11</t>
  </si>
  <si>
    <t>2027_12</t>
  </si>
  <si>
    <t>2027_13</t>
  </si>
  <si>
    <t>2027_14</t>
  </si>
  <si>
    <t>2027_15</t>
  </si>
  <si>
    <t>2027_16</t>
  </si>
  <si>
    <t>2027_17</t>
  </si>
  <si>
    <t>2027_18</t>
  </si>
  <si>
    <t>2027_19</t>
  </si>
  <si>
    <t>2027_20</t>
  </si>
  <si>
    <t>2027_21</t>
  </si>
  <si>
    <t>2027_22</t>
  </si>
  <si>
    <t>2027_23</t>
  </si>
  <si>
    <t>2028_1</t>
  </si>
  <si>
    <t>2028_2</t>
  </si>
  <si>
    <t>2028_3</t>
  </si>
  <si>
    <t>2028_4</t>
  </si>
  <si>
    <t>2028_5</t>
  </si>
  <si>
    <t>2028_6</t>
  </si>
  <si>
    <t>2028_7</t>
  </si>
  <si>
    <t>2028_8</t>
  </si>
  <si>
    <t>2028_9</t>
  </si>
  <si>
    <t>2028_10</t>
  </si>
  <si>
    <t>2028_11</t>
  </si>
  <si>
    <t>2028_12</t>
  </si>
  <si>
    <t>2028_13</t>
  </si>
  <si>
    <t>2028_14</t>
  </si>
  <si>
    <t>2028_15</t>
  </si>
  <si>
    <t>2028_16</t>
  </si>
  <si>
    <t>2028_17</t>
  </si>
  <si>
    <t>2028_18</t>
  </si>
  <si>
    <t>2028_19</t>
  </si>
  <si>
    <t>2028_20</t>
  </si>
  <si>
    <t>2028_21</t>
  </si>
  <si>
    <t>2028_22</t>
  </si>
  <si>
    <t>2029_1</t>
  </si>
  <si>
    <t>2029_2</t>
  </si>
  <si>
    <t>2029_3</t>
  </si>
  <si>
    <t>2029_4</t>
  </si>
  <si>
    <t>2029_5</t>
  </si>
  <si>
    <t>2029_6</t>
  </si>
  <si>
    <t>2029_7</t>
  </si>
  <si>
    <t>2029_8</t>
  </si>
  <si>
    <t>2029_9</t>
  </si>
  <si>
    <t>2029_10</t>
  </si>
  <si>
    <t>2029_11</t>
  </si>
  <si>
    <t>2029_12</t>
  </si>
  <si>
    <t>2029_13</t>
  </si>
  <si>
    <t>2029_14</t>
  </si>
  <si>
    <t>2029_15</t>
  </si>
  <si>
    <t>2029_16</t>
  </si>
  <si>
    <t>2029_17</t>
  </si>
  <si>
    <t>2029_18</t>
  </si>
  <si>
    <t>2029_19</t>
  </si>
  <si>
    <t>2029_20</t>
  </si>
  <si>
    <t>2029_21</t>
  </si>
  <si>
    <t>2030_1</t>
  </si>
  <si>
    <t>2030_2</t>
  </si>
  <si>
    <t>2030_3</t>
  </si>
  <si>
    <t>2030_4</t>
  </si>
  <si>
    <t>2030_5</t>
  </si>
  <si>
    <t>2030_6</t>
  </si>
  <si>
    <t>2030_7</t>
  </si>
  <si>
    <t>2030_8</t>
  </si>
  <si>
    <t>2030_9</t>
  </si>
  <si>
    <t>2030_10</t>
  </si>
  <si>
    <t>2030_11</t>
  </si>
  <si>
    <t>2030_12</t>
  </si>
  <si>
    <t>2030_13</t>
  </si>
  <si>
    <t>2030_14</t>
  </si>
  <si>
    <t>2030_15</t>
  </si>
  <si>
    <t>2030_16</t>
  </si>
  <si>
    <t>2030_17</t>
  </si>
  <si>
    <t>2030_18</t>
  </si>
  <si>
    <t>2030_19</t>
  </si>
  <si>
    <t>2030_20</t>
  </si>
  <si>
    <t>2031_1</t>
  </si>
  <si>
    <t>2031_2</t>
  </si>
  <si>
    <t>2031_3</t>
  </si>
  <si>
    <t>2031_4</t>
  </si>
  <si>
    <t>2031_5</t>
  </si>
  <si>
    <t>2031_6</t>
  </si>
  <si>
    <t>2031_7</t>
  </si>
  <si>
    <t>2031_8</t>
  </si>
  <si>
    <t>2031_9</t>
  </si>
  <si>
    <t>2031_10</t>
  </si>
  <si>
    <t>2031_11</t>
  </si>
  <si>
    <t>2031_12</t>
  </si>
  <si>
    <t>2031_13</t>
  </si>
  <si>
    <t>2031_14</t>
  </si>
  <si>
    <t>2031_15</t>
  </si>
  <si>
    <t>2031_16</t>
  </si>
  <si>
    <t>2031_17</t>
  </si>
  <si>
    <t>2031_18</t>
  </si>
  <si>
    <t>2031_19</t>
  </si>
  <si>
    <t>2032_1</t>
  </si>
  <si>
    <t>2032_2</t>
  </si>
  <si>
    <t>2032_3</t>
  </si>
  <si>
    <t>2032_4</t>
  </si>
  <si>
    <t>2032_5</t>
  </si>
  <si>
    <t>2032_6</t>
  </si>
  <si>
    <t>2032_7</t>
  </si>
  <si>
    <t>2032_8</t>
  </si>
  <si>
    <t>2032_9</t>
  </si>
  <si>
    <t>2032_10</t>
  </si>
  <si>
    <t>2032_11</t>
  </si>
  <si>
    <t>2032_12</t>
  </si>
  <si>
    <t>2032_13</t>
  </si>
  <si>
    <t>2032_14</t>
  </si>
  <si>
    <t>2032_15</t>
  </si>
  <si>
    <t>2032_16</t>
  </si>
  <si>
    <t>2032_17</t>
  </si>
  <si>
    <t>2032_18</t>
  </si>
  <si>
    <t>2033_1</t>
  </si>
  <si>
    <t>2033_2</t>
  </si>
  <si>
    <t>2033_3</t>
  </si>
  <si>
    <t>2033_4</t>
  </si>
  <si>
    <t>2033_5</t>
  </si>
  <si>
    <t>2033_6</t>
  </si>
  <si>
    <t>2033_7</t>
  </si>
  <si>
    <t>2033_8</t>
  </si>
  <si>
    <t>2033_9</t>
  </si>
  <si>
    <t>2033_10</t>
  </si>
  <si>
    <t>2033_11</t>
  </si>
  <si>
    <t>2033_12</t>
  </si>
  <si>
    <t>2033_13</t>
  </si>
  <si>
    <t>2033_14</t>
  </si>
  <si>
    <t>2033_15</t>
  </si>
  <si>
    <t>2033_16</t>
  </si>
  <si>
    <t>2033_17</t>
  </si>
  <si>
    <t>2034_1</t>
  </si>
  <si>
    <t>2034_2</t>
  </si>
  <si>
    <t>2034_3</t>
  </si>
  <si>
    <t>2034_4</t>
  </si>
  <si>
    <t>2034_5</t>
  </si>
  <si>
    <t>2034_6</t>
  </si>
  <si>
    <t>2034_7</t>
  </si>
  <si>
    <t>2034_8</t>
  </si>
  <si>
    <t>2034_9</t>
  </si>
  <si>
    <t>2034_10</t>
  </si>
  <si>
    <t>2034_11</t>
  </si>
  <si>
    <t>2034_12</t>
  </si>
  <si>
    <t>2034_13</t>
  </si>
  <si>
    <t>2034_14</t>
  </si>
  <si>
    <t>2034_15</t>
  </si>
  <si>
    <t>2034_16</t>
  </si>
  <si>
    <t>2035_1</t>
  </si>
  <si>
    <t>2035_2</t>
  </si>
  <si>
    <t>2035_3</t>
  </si>
  <si>
    <t>2035_4</t>
  </si>
  <si>
    <t>2035_5</t>
  </si>
  <si>
    <t>2035_6</t>
  </si>
  <si>
    <t>2035_7</t>
  </si>
  <si>
    <t>2035_8</t>
  </si>
  <si>
    <t>2035_9</t>
  </si>
  <si>
    <t>2035_10</t>
  </si>
  <si>
    <t>2035_11</t>
  </si>
  <si>
    <t>2035_12</t>
  </si>
  <si>
    <t>2035_13</t>
  </si>
  <si>
    <t>2035_14</t>
  </si>
  <si>
    <t>2035_15</t>
  </si>
  <si>
    <t>2036_1</t>
  </si>
  <si>
    <t>2036_2</t>
  </si>
  <si>
    <t>2036_3</t>
  </si>
  <si>
    <t>2036_4</t>
  </si>
  <si>
    <t>2036_5</t>
  </si>
  <si>
    <t>2036_6</t>
  </si>
  <si>
    <t>2036_7</t>
  </si>
  <si>
    <t>2036_8</t>
  </si>
  <si>
    <t>2036_9</t>
  </si>
  <si>
    <t>2036_10</t>
  </si>
  <si>
    <t>2036_11</t>
  </si>
  <si>
    <t>2036_12</t>
  </si>
  <si>
    <t>2036_13</t>
  </si>
  <si>
    <t>2036_14</t>
  </si>
  <si>
    <t>2037_1</t>
  </si>
  <si>
    <t>2037_2</t>
  </si>
  <si>
    <t>2037_3</t>
  </si>
  <si>
    <t>2037_4</t>
  </si>
  <si>
    <t>2037_5</t>
  </si>
  <si>
    <t>2037_6</t>
  </si>
  <si>
    <t>2037_7</t>
  </si>
  <si>
    <t>2037_8</t>
  </si>
  <si>
    <t>2037_9</t>
  </si>
  <si>
    <t>2037_10</t>
  </si>
  <si>
    <t>2037_11</t>
  </si>
  <si>
    <t>2037_12</t>
  </si>
  <si>
    <t>2037_13</t>
  </si>
  <si>
    <t>2038_1</t>
  </si>
  <si>
    <t>2038_2</t>
  </si>
  <si>
    <t>2038_3</t>
  </si>
  <si>
    <t>2038_4</t>
  </si>
  <si>
    <t>2038_5</t>
  </si>
  <si>
    <t>2038_6</t>
  </si>
  <si>
    <t>2038_7</t>
  </si>
  <si>
    <t>2038_8</t>
  </si>
  <si>
    <t>2038_9</t>
  </si>
  <si>
    <t>2038_10</t>
  </si>
  <si>
    <t>2038_11</t>
  </si>
  <si>
    <t>2038_12</t>
  </si>
  <si>
    <t>2039_1</t>
  </si>
  <si>
    <t>2039_2</t>
  </si>
  <si>
    <t>2039_3</t>
  </si>
  <si>
    <t>2039_4</t>
  </si>
  <si>
    <t>2039_5</t>
  </si>
  <si>
    <t>2039_6</t>
  </si>
  <si>
    <t>2039_7</t>
  </si>
  <si>
    <t>2039_8</t>
  </si>
  <si>
    <t>2039_9</t>
  </si>
  <si>
    <t>2039_10</t>
  </si>
  <si>
    <t>2039_11</t>
  </si>
  <si>
    <t>2040_1</t>
  </si>
  <si>
    <t>2040_2</t>
  </si>
  <si>
    <t>2040_3</t>
  </si>
  <si>
    <t>2040_4</t>
  </si>
  <si>
    <t>2040_5</t>
  </si>
  <si>
    <t>2040_6</t>
  </si>
  <si>
    <t>2040_7</t>
  </si>
  <si>
    <t>2040_8</t>
  </si>
  <si>
    <t>2040_9</t>
  </si>
  <si>
    <t>2040_10</t>
  </si>
  <si>
    <t>2041_1</t>
  </si>
  <si>
    <t>2041_2</t>
  </si>
  <si>
    <t>2041_3</t>
  </si>
  <si>
    <t>2041_4</t>
  </si>
  <si>
    <t>2041_5</t>
  </si>
  <si>
    <t>2041_6</t>
  </si>
  <si>
    <t>2041_7</t>
  </si>
  <si>
    <t>2041_8</t>
  </si>
  <si>
    <t>2041_9</t>
  </si>
  <si>
    <t>2042_1</t>
  </si>
  <si>
    <t>2042_2</t>
  </si>
  <si>
    <t>2042_3</t>
  </si>
  <si>
    <t>2042_4</t>
  </si>
  <si>
    <t>2042_5</t>
  </si>
  <si>
    <t>2042_6</t>
  </si>
  <si>
    <t>2042_7</t>
  </si>
  <si>
    <t>2042_8</t>
  </si>
  <si>
    <t>2043_1</t>
  </si>
  <si>
    <t>2043_2</t>
  </si>
  <si>
    <t>2043_3</t>
  </si>
  <si>
    <t>2043_4</t>
  </si>
  <si>
    <t>2043_5</t>
  </si>
  <si>
    <t>2043_6</t>
  </si>
  <si>
    <t>2043_7</t>
  </si>
  <si>
    <t>2044_1</t>
  </si>
  <si>
    <t>2044_2</t>
  </si>
  <si>
    <t>2044_3</t>
  </si>
  <si>
    <t>2044_4</t>
  </si>
  <si>
    <t>2044_5</t>
  </si>
  <si>
    <t>2044_6</t>
  </si>
  <si>
    <t>2045_1</t>
  </si>
  <si>
    <t>2045_2</t>
  </si>
  <si>
    <t>2045_3</t>
  </si>
  <si>
    <t>2045_4</t>
  </si>
  <si>
    <t>2045_5</t>
  </si>
  <si>
    <t>2046_1</t>
  </si>
  <si>
    <t>2046_2</t>
  </si>
  <si>
    <t>2046_3</t>
  </si>
  <si>
    <t>2046_4</t>
  </si>
  <si>
    <t>2047_1</t>
  </si>
  <si>
    <t>2047_2</t>
  </si>
  <si>
    <t>2047_3</t>
  </si>
  <si>
    <t>2048_1</t>
  </si>
  <si>
    <t>2048_2</t>
  </si>
  <si>
    <t>2049_1</t>
  </si>
  <si>
    <t>2050_1</t>
  </si>
  <si>
    <t>2051_1</t>
  </si>
  <si>
    <t>2052_1</t>
  </si>
  <si>
    <t>2053_1</t>
  </si>
  <si>
    <t>2054_1</t>
  </si>
  <si>
    <t>2055_1</t>
  </si>
  <si>
    <t>2056_1</t>
  </si>
  <si>
    <t>2057_1</t>
  </si>
  <si>
    <t>Avoided Capacity Costs (2025 $/kW-yr)</t>
  </si>
  <si>
    <t>Avoided Energy Cost by Season and Time-of-Use Period (2025 $/MWh)</t>
  </si>
  <si>
    <t xml:space="preserve">Note: the table to the left assumes a base year of 2025 and a discount rate of 4%. </t>
  </si>
  <si>
    <t>These are the assumptions in the CE tool V9.7 January 28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</si>
</sst>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Red]\-&quot;$&quot;#,##0"/>
    <numFmt numFmtId="8" formatCode="&quot;$&quot;#,##0.00;[Red]\-&quot;$&quot;#,##0.00"/>
    <numFmt numFmtId="44" formatCode="_-&quot;$&quot;* #,##0.00_-;\-&quot;$&quot;* #,##0.00_-;_-&quot;$&quot;* &quot;-&quot;??_-;_-@_-"/>
    <numFmt numFmtId="43" formatCode="_-* #,##0.00_-;\-* #,##0.00_-;_-* &quot;-&quot;??_-;_-@_-"/>
    <numFmt numFmtId="164" formatCode="&quot;$&quot;#,##0.00"/>
    <numFmt numFmtId="165" formatCode="&quot;$&quot;#,##0"/>
    <numFmt numFmtId="166" formatCode="0.000000"/>
    <numFmt numFmtId="167" formatCode="#,##0_ ;\-#,##0\ "/>
    <numFmt numFmtId="168" formatCode="_-* #,##0_-;\-* #,##0_-;_-* &quot;-&quot;??_-;_-@_-"/>
    <numFmt numFmtId="169" formatCode="&quot;$&quot;#,##0.000"/>
  </numFmts>
  <fonts count="17" x14ac:knownFonts="1">
    <font>
      <sz val="11"/>
      <color theme="1"/>
      <name val="Calibri"/>
      <family val="2"/>
      <scheme val="minor"/>
    </font>
    <font>
      <sz val="11"/>
      <color theme="1"/>
      <name val="Calibri"/>
      <family val="2"/>
      <scheme val="minor"/>
    </font>
    <font>
      <sz val="11"/>
      <color rgb="FF3F3F76"/>
      <name val="Calibri"/>
      <family val="2"/>
      <scheme val="minor"/>
    </font>
    <font>
      <b/>
      <sz val="11"/>
      <color rgb="FF3F3F3F"/>
      <name val="Calibri"/>
      <family val="2"/>
      <scheme val="minor"/>
    </font>
    <font>
      <sz val="11"/>
      <color rgb="FFFF0000"/>
      <name val="Calibri"/>
      <family val="2"/>
      <scheme val="minor"/>
    </font>
    <font>
      <b/>
      <sz val="11"/>
      <color theme="1"/>
      <name val="Calibri"/>
      <family val="2"/>
      <scheme val="minor"/>
    </font>
    <font>
      <b/>
      <sz val="10"/>
      <name val="Arial"/>
      <family val="2"/>
    </font>
    <font>
      <sz val="10"/>
      <name val="Arial"/>
      <family val="2"/>
    </font>
    <font>
      <sz val="11"/>
      <name val="Calibri"/>
      <family val="2"/>
      <scheme val="minor"/>
    </font>
    <font>
      <u/>
      <sz val="11"/>
      <color theme="10"/>
      <name val="Calibri"/>
      <family val="2"/>
      <scheme val="minor"/>
    </font>
    <font>
      <b/>
      <sz val="11"/>
      <color rgb="FF444444"/>
      <name val="Calibri"/>
      <family val="2"/>
    </font>
    <font>
      <sz val="10"/>
      <name val="Tahoma"/>
      <family val="2"/>
    </font>
    <font>
      <b/>
      <sz val="10"/>
      <color theme="0"/>
      <name val="Tahoma"/>
      <family val="2"/>
    </font>
    <font>
      <sz val="10"/>
      <color theme="0"/>
      <name val="Tahoma"/>
      <family val="2"/>
    </font>
    <font>
      <b/>
      <sz val="11"/>
      <color rgb="FFFF0000"/>
      <name val="Calibri"/>
      <family val="2"/>
      <scheme val="minor"/>
    </font>
    <font>
      <b/>
      <sz val="11"/>
      <name val="Calibri"/>
      <family val="2"/>
    </font>
    <font>
      <b/>
      <sz val="11"/>
      <name val="Calibri"/>
      <family val="2"/>
      <scheme val="minor"/>
    </font>
  </fonts>
  <fills count="11">
    <fill>
      <patternFill patternType="none"/>
    </fill>
    <fill>
      <patternFill patternType="gray125"/>
    </fill>
    <fill>
      <patternFill patternType="solid">
        <fgColor rgb="FFFFCC99"/>
      </patternFill>
    </fill>
    <fill>
      <patternFill patternType="solid">
        <fgColor rgb="FFF2F2F2"/>
      </patternFill>
    </fill>
    <fill>
      <patternFill patternType="solid">
        <fgColor indexed="9"/>
        <bgColor indexed="64"/>
      </patternFill>
    </fill>
    <fill>
      <patternFill patternType="solid">
        <fgColor theme="0"/>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rgb="FF16365C"/>
        <bgColor indexed="64"/>
      </patternFill>
    </fill>
    <fill>
      <patternFill patternType="solid">
        <fgColor theme="9" tint="0.39997558519241921"/>
        <bgColor indexed="64"/>
      </patternFill>
    </fill>
    <fill>
      <patternFill patternType="solid">
        <fgColor theme="7" tint="0.39997558519241921"/>
        <bgColor indexed="64"/>
      </patternFill>
    </fill>
  </fills>
  <borders count="18">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bottom style="thin">
        <color rgb="FF000000"/>
      </bottom>
      <diagonal/>
    </border>
    <border>
      <left style="thin">
        <color auto="1"/>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9">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2" borderId="1" applyNumberFormat="0" applyAlignment="0" applyProtection="0"/>
    <xf numFmtId="0" fontId="3" fillId="3" borderId="2" applyNumberFormat="0" applyAlignment="0" applyProtection="0"/>
    <xf numFmtId="0" fontId="1" fillId="0" borderId="0"/>
    <xf numFmtId="0" fontId="1" fillId="0" borderId="0"/>
    <xf numFmtId="0" fontId="9" fillId="0" borderId="0" applyNumberFormat="0" applyFill="0" applyBorder="0" applyAlignment="0" applyProtection="0"/>
    <xf numFmtId="43" fontId="1" fillId="0" borderId="0" applyFont="0" applyFill="0" applyBorder="0" applyAlignment="0" applyProtection="0"/>
  </cellStyleXfs>
  <cellXfs count="76">
    <xf numFmtId="0" fontId="0" fillId="0" borderId="0" xfId="0"/>
    <xf numFmtId="0" fontId="6" fillId="5" borderId="3" xfId="0" applyFont="1" applyFill="1" applyBorder="1" applyAlignment="1">
      <alignment horizontal="center" vertical="center" wrapText="1"/>
    </xf>
    <xf numFmtId="0" fontId="6" fillId="4" borderId="3" xfId="0" applyFont="1" applyFill="1" applyBorder="1" applyAlignment="1">
      <alignment horizontal="center" vertical="center" wrapText="1"/>
    </xf>
    <xf numFmtId="43" fontId="0" fillId="0" borderId="0" xfId="0" applyNumberFormat="1"/>
    <xf numFmtId="0" fontId="5" fillId="0" borderId="9" xfId="0" applyFont="1" applyBorder="1"/>
    <xf numFmtId="0" fontId="0" fillId="0" borderId="0" xfId="0" quotePrefix="1"/>
    <xf numFmtId="0" fontId="5" fillId="0" borderId="0" xfId="0" applyFont="1"/>
    <xf numFmtId="10" fontId="0" fillId="0" borderId="0" xfId="2" applyNumberFormat="1" applyFont="1"/>
    <xf numFmtId="0" fontId="0" fillId="0" borderId="0" xfId="0" applyAlignment="1">
      <alignment vertical="top"/>
    </xf>
    <xf numFmtId="0" fontId="4" fillId="0" borderId="0" xfId="0" applyFont="1" applyAlignment="1">
      <alignment wrapText="1"/>
    </xf>
    <xf numFmtId="0" fontId="0" fillId="0" borderId="0" xfId="0" applyAlignment="1">
      <alignment horizontal="center"/>
    </xf>
    <xf numFmtId="165" fontId="3" fillId="7" borderId="2" xfId="1" applyNumberFormat="1" applyFont="1" applyFill="1" applyBorder="1" applyAlignment="1">
      <alignment horizontal="center"/>
    </xf>
    <xf numFmtId="2" fontId="3" fillId="7" borderId="2" xfId="4" applyNumberFormat="1" applyFill="1" applyAlignment="1">
      <alignment horizontal="center"/>
    </xf>
    <xf numFmtId="8" fontId="0" fillId="0" borderId="0" xfId="0" applyNumberFormat="1"/>
    <xf numFmtId="165" fontId="0" fillId="0" borderId="0" xfId="0" applyNumberFormat="1" applyAlignment="1">
      <alignment horizontal="center"/>
    </xf>
    <xf numFmtId="6" fontId="0" fillId="0" borderId="0" xfId="0" applyNumberFormat="1" applyAlignment="1">
      <alignment horizontal="center"/>
    </xf>
    <xf numFmtId="9" fontId="0" fillId="0" borderId="0" xfId="0" applyNumberFormat="1" applyAlignment="1">
      <alignment horizontal="center"/>
    </xf>
    <xf numFmtId="166" fontId="0" fillId="0" borderId="0" xfId="0" applyNumberFormat="1" applyAlignment="1">
      <alignment horizontal="center"/>
    </xf>
    <xf numFmtId="10" fontId="8" fillId="0" borderId="0" xfId="2" applyNumberFormat="1" applyFont="1" applyAlignment="1">
      <alignment horizontal="center"/>
    </xf>
    <xf numFmtId="164" fontId="3" fillId="7" borderId="2" xfId="4" applyNumberFormat="1" applyFill="1" applyAlignment="1">
      <alignment horizontal="center"/>
    </xf>
    <xf numFmtId="0" fontId="9" fillId="0" borderId="0" xfId="7"/>
    <xf numFmtId="0" fontId="5" fillId="0" borderId="10" xfId="0" applyFont="1" applyBorder="1" applyAlignment="1">
      <alignment vertical="top"/>
    </xf>
    <xf numFmtId="0" fontId="0" fillId="0" borderId="10" xfId="0" applyBorder="1" applyAlignment="1">
      <alignment vertical="top"/>
    </xf>
    <xf numFmtId="0" fontId="10" fillId="0" borderId="0" xfId="0" quotePrefix="1" applyFont="1"/>
    <xf numFmtId="165" fontId="8" fillId="6" borderId="1" xfId="1" applyNumberFormat="1" applyFont="1" applyFill="1" applyBorder="1" applyAlignment="1" applyProtection="1">
      <alignment horizontal="center"/>
      <protection locked="0"/>
    </xf>
    <xf numFmtId="167" fontId="8" fillId="6" borderId="1" xfId="3" applyNumberFormat="1" applyFont="1" applyFill="1" applyAlignment="1" applyProtection="1">
      <alignment horizontal="center"/>
      <protection locked="0"/>
    </xf>
    <xf numFmtId="0" fontId="8" fillId="6" borderId="1" xfId="3" applyFont="1" applyFill="1" applyAlignment="1" applyProtection="1">
      <alignment horizontal="center"/>
      <protection locked="0"/>
    </xf>
    <xf numFmtId="0" fontId="12" fillId="8" borderId="8" xfId="0" applyFont="1" applyFill="1" applyBorder="1" applyAlignment="1">
      <alignment horizontal="center" vertical="center" wrapText="1"/>
    </xf>
    <xf numFmtId="0" fontId="12" fillId="8" borderId="3" xfId="0" applyFont="1" applyFill="1" applyBorder="1" applyAlignment="1">
      <alignment vertical="center" wrapText="1"/>
    </xf>
    <xf numFmtId="0" fontId="12" fillId="8" borderId="11" xfId="0" applyFont="1" applyFill="1" applyBorder="1"/>
    <xf numFmtId="0" fontId="12" fillId="8" borderId="12" xfId="0" applyFont="1" applyFill="1" applyBorder="1" applyAlignment="1">
      <alignment vertical="center"/>
    </xf>
    <xf numFmtId="0" fontId="12" fillId="8" borderId="13" xfId="0" applyFont="1" applyFill="1" applyBorder="1" applyAlignment="1">
      <alignment vertical="center"/>
    </xf>
    <xf numFmtId="0" fontId="12" fillId="8" borderId="12" xfId="0" applyFont="1" applyFill="1" applyBorder="1" applyAlignment="1">
      <alignment vertical="center" wrapText="1"/>
    </xf>
    <xf numFmtId="0" fontId="12" fillId="8" borderId="6" xfId="0" applyFont="1" applyFill="1" applyBorder="1" applyAlignment="1">
      <alignment vertical="center"/>
    </xf>
    <xf numFmtId="0" fontId="12" fillId="8" borderId="6" xfId="0" applyFont="1" applyFill="1" applyBorder="1" applyAlignment="1">
      <alignment horizontal="center" vertical="center"/>
    </xf>
    <xf numFmtId="0" fontId="12" fillId="8" borderId="5" xfId="0" applyFont="1" applyFill="1" applyBorder="1" applyAlignment="1">
      <alignment vertical="center"/>
    </xf>
    <xf numFmtId="0" fontId="12" fillId="8" borderId="7" xfId="0" applyFont="1" applyFill="1" applyBorder="1" applyAlignment="1">
      <alignment vertical="center"/>
    </xf>
    <xf numFmtId="0" fontId="12" fillId="8" borderId="9" xfId="0" applyFont="1" applyFill="1" applyBorder="1" applyAlignment="1">
      <alignment vertical="center" wrapText="1"/>
    </xf>
    <xf numFmtId="0" fontId="13" fillId="8" borderId="13" xfId="0" applyFont="1" applyFill="1" applyBorder="1"/>
    <xf numFmtId="0" fontId="13" fillId="8" borderId="12" xfId="0" applyFont="1" applyFill="1" applyBorder="1"/>
    <xf numFmtId="0" fontId="13" fillId="8" borderId="14" xfId="0" applyFont="1" applyFill="1" applyBorder="1"/>
    <xf numFmtId="0" fontId="13" fillId="8" borderId="15" xfId="0" applyFont="1" applyFill="1" applyBorder="1"/>
    <xf numFmtId="0" fontId="13" fillId="8" borderId="16" xfId="0" applyFont="1" applyFill="1" applyBorder="1"/>
    <xf numFmtId="0" fontId="13" fillId="8" borderId="17" xfId="0" applyFont="1" applyFill="1" applyBorder="1"/>
    <xf numFmtId="0" fontId="12" fillId="8" borderId="8" xfId="0" applyFont="1" applyFill="1" applyBorder="1"/>
    <xf numFmtId="0" fontId="11" fillId="0" borderId="3" xfId="0" applyFont="1" applyBorder="1"/>
    <xf numFmtId="1" fontId="11" fillId="0" borderId="3" xfId="0" applyNumberFormat="1" applyFont="1" applyBorder="1"/>
    <xf numFmtId="44" fontId="11" fillId="0" borderId="3" xfId="1" applyFont="1" applyFill="1" applyBorder="1"/>
    <xf numFmtId="164" fontId="0" fillId="0" borderId="0" xfId="0" applyNumberFormat="1" applyAlignment="1">
      <alignment horizontal="center"/>
    </xf>
    <xf numFmtId="9" fontId="11" fillId="0" borderId="0" xfId="2" applyFont="1" applyFill="1" applyBorder="1"/>
    <xf numFmtId="168" fontId="0" fillId="0" borderId="0" xfId="8" applyNumberFormat="1" applyFont="1"/>
    <xf numFmtId="169" fontId="0" fillId="0" borderId="0" xfId="0" applyNumberFormat="1" applyAlignment="1">
      <alignment horizontal="center"/>
    </xf>
    <xf numFmtId="8" fontId="8" fillId="9" borderId="0" xfId="0" applyNumberFormat="1" applyFont="1" applyFill="1"/>
    <xf numFmtId="1" fontId="0" fillId="0" borderId="0" xfId="0" applyNumberFormat="1"/>
    <xf numFmtId="8" fontId="0" fillId="9" borderId="0" xfId="0" applyNumberFormat="1" applyFill="1"/>
    <xf numFmtId="0" fontId="11" fillId="0" borderId="0" xfId="1" applyNumberFormat="1" applyFont="1" applyFill="1" applyBorder="1"/>
    <xf numFmtId="0" fontId="8" fillId="10" borderId="11" xfId="0" applyFont="1" applyFill="1" applyBorder="1"/>
    <xf numFmtId="0" fontId="0" fillId="10" borderId="12" xfId="0" applyFill="1" applyBorder="1"/>
    <xf numFmtId="165" fontId="0" fillId="10" borderId="12" xfId="0" applyNumberFormat="1" applyFill="1" applyBorder="1" applyAlignment="1">
      <alignment horizontal="center"/>
    </xf>
    <xf numFmtId="165" fontId="0" fillId="10" borderId="13" xfId="0" applyNumberFormat="1" applyFill="1" applyBorder="1" applyAlignment="1">
      <alignment horizontal="center"/>
    </xf>
    <xf numFmtId="0" fontId="0" fillId="10" borderId="14" xfId="0" applyFill="1" applyBorder="1"/>
    <xf numFmtId="0" fontId="0" fillId="10" borderId="0" xfId="0" applyFill="1"/>
    <xf numFmtId="165" fontId="0" fillId="10" borderId="0" xfId="0" applyNumberFormat="1" applyFill="1" applyAlignment="1">
      <alignment horizontal="center"/>
    </xf>
    <xf numFmtId="165" fontId="0" fillId="10" borderId="15" xfId="0" applyNumberFormat="1" applyFill="1" applyBorder="1" applyAlignment="1">
      <alignment horizontal="center"/>
    </xf>
    <xf numFmtId="0" fontId="0" fillId="10" borderId="16" xfId="0" applyFill="1" applyBorder="1"/>
    <xf numFmtId="0" fontId="0" fillId="10" borderId="9" xfId="0" applyFill="1" applyBorder="1"/>
    <xf numFmtId="165" fontId="0" fillId="10" borderId="9" xfId="0" applyNumberFormat="1" applyFill="1" applyBorder="1" applyAlignment="1">
      <alignment horizontal="center"/>
    </xf>
    <xf numFmtId="165" fontId="0" fillId="10" borderId="17" xfId="0" applyNumberFormat="1" applyFill="1" applyBorder="1" applyAlignment="1">
      <alignment horizontal="center"/>
    </xf>
    <xf numFmtId="0" fontId="0" fillId="0" borderId="0" xfId="0" applyAlignment="1">
      <alignment horizontal="centerContinuous" vertical="top" wrapText="1"/>
    </xf>
    <xf numFmtId="0" fontId="0" fillId="0" borderId="0" xfId="0" applyAlignment="1">
      <alignment horizontal="center" vertical="top" wrapText="1"/>
    </xf>
    <xf numFmtId="0" fontId="6" fillId="4" borderId="3" xfId="0" applyFont="1" applyFill="1" applyBorder="1" applyAlignment="1">
      <alignment horizontal="center" vertical="center"/>
    </xf>
    <xf numFmtId="0" fontId="6" fillId="4" borderId="5" xfId="0" applyFont="1" applyFill="1" applyBorder="1" applyAlignment="1">
      <alignment horizontal="center" vertical="center" wrapText="1"/>
    </xf>
    <xf numFmtId="0" fontId="7" fillId="4" borderId="6" xfId="0" applyFont="1" applyFill="1" applyBorder="1" applyAlignment="1">
      <alignment horizontal="center" vertical="center"/>
    </xf>
    <xf numFmtId="0" fontId="7" fillId="4" borderId="7" xfId="0" applyFont="1" applyFill="1" applyBorder="1" applyAlignment="1">
      <alignment horizontal="center" vertical="center"/>
    </xf>
    <xf numFmtId="0" fontId="6" fillId="4" borderId="4" xfId="0" applyFont="1" applyFill="1" applyBorder="1" applyAlignment="1">
      <alignment horizontal="center" vertical="center"/>
    </xf>
    <xf numFmtId="0" fontId="7" fillId="4" borderId="8" xfId="0" applyFont="1" applyFill="1" applyBorder="1" applyAlignment="1">
      <alignment horizontal="center" vertical="center"/>
    </xf>
  </cellXfs>
  <cellStyles count="9">
    <cellStyle name="Comma" xfId="8" builtinId="3"/>
    <cellStyle name="Currency" xfId="1" builtinId="4"/>
    <cellStyle name="Hyperlink" xfId="7" builtinId="8"/>
    <cellStyle name="Input" xfId="3" builtinId="20"/>
    <cellStyle name="Normal" xfId="0" builtinId="0"/>
    <cellStyle name="Normal 17 2" xfId="6" xr:uid="{00000000-0005-0000-0000-000005000000}"/>
    <cellStyle name="Normal 18" xfId="5" xr:uid="{00000000-0005-0000-0000-000006000000}"/>
    <cellStyle name="Output" xfId="4" builtinId="21"/>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250030</xdr:colOff>
      <xdr:row>23</xdr:row>
      <xdr:rowOff>-1</xdr:rowOff>
    </xdr:from>
    <xdr:to>
      <xdr:col>4</xdr:col>
      <xdr:colOff>792896</xdr:colOff>
      <xdr:row>24</xdr:row>
      <xdr:rowOff>273842</xdr:rowOff>
    </xdr:to>
    <xdr:pic>
      <xdr:nvPicPr>
        <xdr:cNvPr id="3" name="Picture 2" descr="The table describes on-peak, mid-peak and off-peak hours for Summer, Winter and Shoulder seasons." title="Table 2">
          <a:extLst>
            <a:ext uri="{FF2B5EF4-FFF2-40B4-BE49-F238E27FC236}">
              <a16:creationId xmlns:a16="http://schemas.microsoft.com/office/drawing/2014/main" id="{00000000-0008-0000-0000-000003000000}"/>
            </a:ext>
            <a:ext uri="{147F2762-F138-4A5C-976F-8EAC2B608ADB}">
              <a16:predDERef xmlns:a16="http://schemas.microsoft.com/office/drawing/2014/main" pred="{00000000-0008-0000-0000-000002000000}"/>
            </a:ext>
          </a:extLst>
        </xdr:cNvPr>
        <xdr:cNvPicPr>
          <a:picLocks noChangeAspect="1"/>
        </xdr:cNvPicPr>
      </xdr:nvPicPr>
      <xdr:blipFill>
        <a:blip xmlns:r="http://schemas.openxmlformats.org/officeDocument/2006/relationships" r:embed="rId1"/>
        <a:stretch>
          <a:fillRect/>
        </a:stretch>
      </xdr:blipFill>
      <xdr:spPr>
        <a:xfrm>
          <a:off x="250030" y="5500687"/>
          <a:ext cx="7162741" cy="2559843"/>
        </a:xfrm>
        <a:prstGeom prst="rect">
          <a:avLst/>
        </a:prstGeom>
      </xdr:spPr>
    </xdr:pic>
    <xdr:clientData/>
  </xdr:twoCellAnchor>
  <xdr:twoCellAnchor editAs="oneCell">
    <xdr:from>
      <xdr:col>10</xdr:col>
      <xdr:colOff>93319</xdr:colOff>
      <xdr:row>1</xdr:row>
      <xdr:rowOff>20979</xdr:rowOff>
    </xdr:from>
    <xdr:to>
      <xdr:col>19</xdr:col>
      <xdr:colOff>337681</xdr:colOff>
      <xdr:row>24</xdr:row>
      <xdr:rowOff>158124</xdr:rowOff>
    </xdr:to>
    <xdr:pic>
      <xdr:nvPicPr>
        <xdr:cNvPr id="4" name="Picture 3">
          <a:extLst>
            <a:ext uri="{FF2B5EF4-FFF2-40B4-BE49-F238E27FC236}">
              <a16:creationId xmlns:a16="http://schemas.microsoft.com/office/drawing/2014/main" id="{B03FB59A-4735-DCC2-FCAC-F9DDC65A6FC1}"/>
            </a:ext>
          </a:extLst>
        </xdr:cNvPr>
        <xdr:cNvPicPr>
          <a:picLocks noChangeAspect="1"/>
        </xdr:cNvPicPr>
      </xdr:nvPicPr>
      <xdr:blipFill>
        <a:blip xmlns:r="http://schemas.openxmlformats.org/officeDocument/2006/relationships" r:embed="rId2"/>
        <a:stretch>
          <a:fillRect/>
        </a:stretch>
      </xdr:blipFill>
      <xdr:spPr>
        <a:xfrm>
          <a:off x="11928132" y="211479"/>
          <a:ext cx="7257143" cy="7733333"/>
        </a:xfrm>
        <a:prstGeom prst="rect">
          <a:avLst/>
        </a:prstGeom>
      </xdr:spPr>
    </xdr:pic>
    <xdr:clientData/>
  </xdr:twoCellAnchor>
  <xdr:twoCellAnchor editAs="oneCell">
    <xdr:from>
      <xdr:col>0</xdr:col>
      <xdr:colOff>214313</xdr:colOff>
      <xdr:row>20</xdr:row>
      <xdr:rowOff>214312</xdr:rowOff>
    </xdr:from>
    <xdr:to>
      <xdr:col>9</xdr:col>
      <xdr:colOff>670122</xdr:colOff>
      <xdr:row>21</xdr:row>
      <xdr:rowOff>559522</xdr:rowOff>
    </xdr:to>
    <xdr:pic>
      <xdr:nvPicPr>
        <xdr:cNvPr id="9" name="Picture 8">
          <a:extLst>
            <a:ext uri="{FF2B5EF4-FFF2-40B4-BE49-F238E27FC236}">
              <a16:creationId xmlns:a16="http://schemas.microsoft.com/office/drawing/2014/main" id="{01E81B53-24C4-2DFE-D2B3-703C8E30CBEA}"/>
            </a:ext>
          </a:extLst>
        </xdr:cNvPr>
        <xdr:cNvPicPr>
          <a:picLocks noChangeAspect="1"/>
        </xdr:cNvPicPr>
      </xdr:nvPicPr>
      <xdr:blipFill>
        <a:blip xmlns:r="http://schemas.openxmlformats.org/officeDocument/2006/relationships" r:embed="rId3"/>
        <a:stretch>
          <a:fillRect/>
        </a:stretch>
      </xdr:blipFill>
      <xdr:spPr>
        <a:xfrm>
          <a:off x="214313" y="4726781"/>
          <a:ext cx="11123809" cy="5714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spen\org\Users\heidec\Desktop\1.IEEP%20Desktop\CE%20Tools%20and%20Calculators\IESO%20CDM%20CE%20Tool_V8_2021-04-20_PAC_calculator_testing.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spen\org\Users\heidec\Desktop\1.IEEP%20Desktop\CE%20Tools%20and%20Calculators\Testing\Copy%20of%20IESO%20CDM%20CE%20Tool_V8%20%20-%20Testv4%20-%20IEEP%202.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UIDE"/>
      <sheetName val="Accessibility Disclaimer"/>
      <sheetName val="CORE TABS&gt;&gt;"/>
      <sheetName val="Measures"/>
      <sheetName val="Program Design"/>
      <sheetName val="Budget Inputs"/>
      <sheetName val="IESO ADMIN ONLY"/>
      <sheetName val="GHG EF Profile Converter"/>
      <sheetName val="Plan"/>
      <sheetName val="Budget"/>
      <sheetName val="Detail"/>
      <sheetName val="CE Results"/>
      <sheetName val="VBA References"/>
      <sheetName val="Summary CE Results"/>
      <sheetName val="Savings Results"/>
      <sheetName val="Measure-Level GHG"/>
      <sheetName val="Benefits Results"/>
      <sheetName val="Scenario Analysis"/>
      <sheetName val="Measure CE Results"/>
      <sheetName val="SUPPORTING TABS&gt;&gt;"/>
      <sheetName val="Custom Load Profile Input"/>
      <sheetName val="Formatted Load Profiles"/>
      <sheetName val="Custom Incremental Cost Input"/>
      <sheetName val="Formatted Incremental Costs"/>
      <sheetName val="External Inputs"/>
      <sheetName val="Scenario Log"/>
      <sheetName val="ADMIN OPTIONS"/>
      <sheetName val="GHG Parameters"/>
      <sheetName val="CE Parameters"/>
      <sheetName val="Rates Table"/>
      <sheetName val="Avoided Cost Table"/>
      <sheetName val="Conversion Factors"/>
      <sheetName val="PIVOT TABLES&gt;&gt;"/>
      <sheetName val="Legend Pivot"/>
      <sheetName val="BC Ratio (TRC) Pivot"/>
      <sheetName val="BC Ratio (PAC) Pivot"/>
      <sheetName val="LC Cost Pivot"/>
      <sheetName val="Demand Savings Pivot"/>
      <sheetName val="Energy Savings Pivot"/>
      <sheetName val="Persisting ESavings Pivot"/>
      <sheetName val="Persisting Demand Pivot"/>
      <sheetName val="Budget Pivot"/>
      <sheetName val="Levelized Avoided Cost Table"/>
      <sheetName val="Levelized Rates Table"/>
      <sheetName val="Revision Histor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UIDE"/>
      <sheetName val="CORE TABS&gt;&gt;"/>
      <sheetName val="Measures"/>
      <sheetName val="Program Design"/>
      <sheetName val="Budget Inputs"/>
      <sheetName val="IESO ADMIN ONLY"/>
      <sheetName val="GHG Parameters"/>
      <sheetName val="GHG EF Profile Converter"/>
      <sheetName val="Plan"/>
      <sheetName val="Budget"/>
      <sheetName val="Detail"/>
      <sheetName val="CE Results"/>
      <sheetName val="Summary CE Results"/>
      <sheetName val="Savings Results"/>
      <sheetName val="Benefits Results"/>
      <sheetName val="Scenario Analysis"/>
      <sheetName val="Measure CE Results"/>
      <sheetName val="SUPPORTING TABS&gt;&gt;"/>
      <sheetName val="Custom Load Profile Input"/>
      <sheetName val="Formatted Load Profiles"/>
      <sheetName val="Custom Incremental Cost Input"/>
      <sheetName val="Formatted Incremental Costs"/>
      <sheetName val="External Inputs"/>
      <sheetName val="Scenario Log"/>
      <sheetName val="ADMIN OPTIONS"/>
      <sheetName val="CE Parameters"/>
      <sheetName val="Rates Table"/>
      <sheetName val="Avoided Cost Table"/>
      <sheetName val="Conversion Factors"/>
      <sheetName val="PIVOT TABLES&gt;&gt;"/>
      <sheetName val="Legend Pivot"/>
      <sheetName val="BC Ratio (TRC) Pivot"/>
      <sheetName val="BC Ratio (PAC) Pivot"/>
      <sheetName val="LC Cost Pivot"/>
      <sheetName val="Demand Savings Pivot"/>
      <sheetName val="Energy Savings Pivot"/>
      <sheetName val="Persisting ESavings Pivot"/>
      <sheetName val="Persisting Demand Pivot"/>
      <sheetName val="Budget Pivot"/>
      <sheetName val="Measure-Level GHG"/>
      <sheetName val="VBA References"/>
      <sheetName val="Levelized Avoided Cost Table"/>
      <sheetName val="Levelized Rates Table"/>
      <sheetName val="Revision Histor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26"/>
  <sheetViews>
    <sheetView showGridLines="0" tabSelected="1" zoomScale="80" zoomScaleNormal="80" workbookViewId="0">
      <selection activeCell="C4" sqref="C4"/>
    </sheetView>
  </sheetViews>
  <sheetFormatPr defaultRowHeight="14.4" x14ac:dyDescent="0.3"/>
  <cols>
    <col min="1" max="1" width="3.6640625" customWidth="1"/>
    <col min="2" max="2" width="64.5546875" customWidth="1"/>
    <col min="3" max="3" width="15.5546875" customWidth="1"/>
    <col min="4" max="4" width="15.33203125" customWidth="1"/>
    <col min="5" max="9" width="12.109375" customWidth="1"/>
    <col min="10" max="10" width="17.5546875" customWidth="1"/>
    <col min="11" max="11" width="21.6640625" customWidth="1"/>
    <col min="12" max="12" width="13.5546875" customWidth="1"/>
    <col min="13" max="14" width="12.109375" customWidth="1"/>
  </cols>
  <sheetData>
    <row r="1" spans="2:13" x14ac:dyDescent="0.3">
      <c r="M1" s="3"/>
    </row>
    <row r="2" spans="2:13" x14ac:dyDescent="0.3">
      <c r="B2" s="4" t="s">
        <v>0</v>
      </c>
      <c r="C2" s="6"/>
    </row>
    <row r="3" spans="2:13" x14ac:dyDescent="0.3">
      <c r="B3" s="6" t="s">
        <v>1</v>
      </c>
      <c r="C3" s="24"/>
    </row>
    <row r="4" spans="2:13" x14ac:dyDescent="0.3">
      <c r="B4" s="6" t="s">
        <v>2</v>
      </c>
      <c r="C4" s="25"/>
    </row>
    <row r="5" spans="2:13" x14ac:dyDescent="0.3">
      <c r="B5" s="6" t="s">
        <v>3</v>
      </c>
      <c r="C5" s="25"/>
      <c r="D5" s="6" t="s">
        <v>4</v>
      </c>
    </row>
    <row r="6" spans="2:13" x14ac:dyDescent="0.3">
      <c r="B6" s="6" t="s">
        <v>5</v>
      </c>
      <c r="C6" s="26"/>
      <c r="D6" s="20"/>
    </row>
    <row r="7" spans="2:13" x14ac:dyDescent="0.3">
      <c r="B7" s="6" t="s">
        <v>6</v>
      </c>
      <c r="C7" s="26"/>
    </row>
    <row r="8" spans="2:13" x14ac:dyDescent="0.3">
      <c r="L8" s="9"/>
    </row>
    <row r="9" spans="2:13" x14ac:dyDescent="0.3">
      <c r="B9" s="4" t="s">
        <v>7</v>
      </c>
      <c r="C9" s="4"/>
      <c r="E9" s="7"/>
    </row>
    <row r="10" spans="2:13" x14ac:dyDescent="0.3">
      <c r="B10" s="6" t="s">
        <v>8</v>
      </c>
      <c r="C10" s="11" t="str">
        <f>IFERROR(Calculations!Q13,"")</f>
        <v/>
      </c>
      <c r="E10" s="7"/>
    </row>
    <row r="11" spans="2:13" x14ac:dyDescent="0.3">
      <c r="B11" s="6" t="s">
        <v>9</v>
      </c>
      <c r="C11" s="11" t="str">
        <f>IFERROR(Calculations!Q14,"")</f>
        <v/>
      </c>
      <c r="E11" s="7"/>
    </row>
    <row r="12" spans="2:13" x14ac:dyDescent="0.3">
      <c r="B12" s="6" t="s">
        <v>10</v>
      </c>
      <c r="C12" s="12" t="str">
        <f ca="1">IFERROR(SUM($C$10:$C$11)/($C$3/((1+Calculations!$O$49)^(C6-YEAR(TODAY())))),"")</f>
        <v/>
      </c>
      <c r="D12" s="6" t="s">
        <v>11</v>
      </c>
    </row>
    <row r="13" spans="2:13" x14ac:dyDescent="0.3">
      <c r="B13" s="6" t="s">
        <v>12</v>
      </c>
      <c r="C13" s="19" t="str">
        <f>IFERROR(C3/(C4*1000),"")</f>
        <v/>
      </c>
      <c r="D13" s="6"/>
    </row>
    <row r="14" spans="2:13" x14ac:dyDescent="0.3">
      <c r="B14" s="6" t="s">
        <v>13</v>
      </c>
      <c r="C14" s="12" t="str">
        <f>IFERROR(C5/C4,"")</f>
        <v/>
      </c>
      <c r="D14" s="6"/>
    </row>
    <row r="16" spans="2:13" x14ac:dyDescent="0.3">
      <c r="B16" s="6" t="s">
        <v>14</v>
      </c>
      <c r="C16" s="5"/>
    </row>
    <row r="17" spans="2:7" ht="16.5" customHeight="1" x14ac:dyDescent="0.3">
      <c r="B17" s="23" t="s">
        <v>15</v>
      </c>
      <c r="D17" s="13"/>
    </row>
    <row r="18" spans="2:7" s="8" customFormat="1" ht="16.5" customHeight="1" x14ac:dyDescent="0.3"/>
    <row r="19" spans="2:7" s="8" customFormat="1" ht="16.5" customHeight="1" x14ac:dyDescent="0.3">
      <c r="B19" s="21" t="s">
        <v>16</v>
      </c>
      <c r="C19" s="22"/>
      <c r="D19" s="22"/>
      <c r="E19" s="22"/>
      <c r="F19" s="22"/>
      <c r="G19" s="22"/>
    </row>
    <row r="20" spans="2:7" s="8" customFormat="1" ht="64.95" customHeight="1" x14ac:dyDescent="0.3">
      <c r="B20" s="68" t="s">
        <v>17</v>
      </c>
      <c r="C20" s="68"/>
      <c r="D20" s="68"/>
      <c r="E20" s="68"/>
      <c r="F20" s="68"/>
      <c r="G20" s="68"/>
    </row>
    <row r="21" spans="2:7" ht="18" customHeight="1" x14ac:dyDescent="0.3">
      <c r="B21" s="6" t="s">
        <v>18</v>
      </c>
    </row>
    <row r="22" spans="2:7" ht="46.5" customHeight="1" x14ac:dyDescent="0.3"/>
    <row r="23" spans="2:7" ht="13.5" customHeight="1" x14ac:dyDescent="0.3">
      <c r="B23" s="6" t="s">
        <v>19</v>
      </c>
    </row>
    <row r="24" spans="2:7" ht="180" customHeight="1" x14ac:dyDescent="0.3"/>
    <row r="25" spans="2:7" ht="25.5" customHeight="1" x14ac:dyDescent="0.3">
      <c r="C25" s="68"/>
      <c r="D25" s="68"/>
      <c r="E25" s="68"/>
      <c r="F25" s="68"/>
      <c r="G25" s="68"/>
    </row>
    <row r="26" spans="2:7" ht="186.75" customHeight="1" x14ac:dyDescent="0.3">
      <c r="B26" s="69" t="s">
        <v>20</v>
      </c>
      <c r="C26" s="69"/>
      <c r="D26" s="69"/>
      <c r="E26" s="69"/>
    </row>
  </sheetData>
  <sheetProtection algorithmName="SHA-512" hashValue="4ayhvghtpvo1TXjGwV9PQ+jMSCoFGoD0pwFUq+0odKf2HddJO6ZDURqwN5NqCQaaQK45rsoNqOe+mhGmE1qtcg==" saltValue="60BbftQEJu/zxLFKoN3Etw==" spinCount="100000" sheet="1" selectLockedCells="1"/>
  <mergeCells count="1">
    <mergeCell ref="B26:E2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337"/>
  <sheetViews>
    <sheetView zoomScaleNormal="100" workbookViewId="0">
      <selection activeCell="P47" sqref="P47"/>
    </sheetView>
  </sheetViews>
  <sheetFormatPr defaultRowHeight="14.4" x14ac:dyDescent="0.3"/>
  <cols>
    <col min="4" max="4" width="16.5546875" customWidth="1"/>
    <col min="11" max="11" width="10.44140625" customWidth="1"/>
    <col min="12" max="12" width="12.6640625" customWidth="1"/>
    <col min="13" max="13" width="12.33203125" customWidth="1"/>
    <col min="14" max="14" width="13.109375" customWidth="1"/>
    <col min="15" max="15" width="4.6640625" customWidth="1"/>
    <col min="16" max="16" width="35.109375" customWidth="1"/>
    <col min="17" max="17" width="14.88671875" customWidth="1"/>
    <col min="18" max="25" width="18.88671875" style="10" customWidth="1"/>
    <col min="26" max="28" width="14.6640625" style="10" customWidth="1"/>
    <col min="29" max="29" width="13.88671875" customWidth="1"/>
  </cols>
  <sheetData>
    <row r="1" spans="1:28" ht="29.25" customHeight="1" x14ac:dyDescent="0.3">
      <c r="A1" s="29" t="s">
        <v>21</v>
      </c>
      <c r="B1" s="29" t="s">
        <v>22</v>
      </c>
      <c r="C1" s="38"/>
      <c r="D1" s="39"/>
      <c r="E1" s="39"/>
      <c r="F1" s="39"/>
      <c r="G1" s="39"/>
      <c r="H1" s="39"/>
      <c r="I1" s="39"/>
      <c r="J1" s="39"/>
      <c r="K1" s="39"/>
      <c r="L1" s="39"/>
      <c r="M1" s="39"/>
      <c r="N1" s="39"/>
      <c r="R1" s="70"/>
      <c r="S1" s="70"/>
      <c r="T1" s="70"/>
      <c r="U1" s="70"/>
      <c r="V1" s="70"/>
      <c r="W1" s="70"/>
      <c r="X1" s="70"/>
      <c r="Y1" s="70"/>
      <c r="Z1" s="71"/>
      <c r="AA1" s="72"/>
      <c r="AB1" s="73"/>
    </row>
    <row r="2" spans="1:28" x14ac:dyDescent="0.3">
      <c r="A2" s="40"/>
      <c r="B2" s="40"/>
      <c r="C2" s="41"/>
      <c r="D2" s="30" t="s">
        <v>392</v>
      </c>
      <c r="E2" s="30"/>
      <c r="F2" s="30"/>
      <c r="G2" s="30"/>
      <c r="H2" s="30"/>
      <c r="I2" s="30"/>
      <c r="J2" s="30"/>
      <c r="K2" s="31"/>
      <c r="L2" s="30" t="s">
        <v>391</v>
      </c>
      <c r="M2" s="32"/>
      <c r="N2" s="32"/>
      <c r="R2" s="70"/>
      <c r="S2" s="70"/>
      <c r="T2" s="70"/>
      <c r="U2" s="70"/>
      <c r="V2" s="70"/>
      <c r="W2" s="70"/>
      <c r="X2" s="70"/>
      <c r="Y2" s="70"/>
      <c r="Z2" s="74" t="s">
        <v>23</v>
      </c>
      <c r="AA2" s="74" t="s">
        <v>24</v>
      </c>
      <c r="AB2" s="74" t="s">
        <v>25</v>
      </c>
    </row>
    <row r="3" spans="1:28" ht="26.25" customHeight="1" x14ac:dyDescent="0.3">
      <c r="A3" s="40"/>
      <c r="B3" s="42"/>
      <c r="C3" s="43"/>
      <c r="D3" s="33"/>
      <c r="E3" s="34" t="s">
        <v>26</v>
      </c>
      <c r="F3" s="33"/>
      <c r="G3" s="35"/>
      <c r="H3" s="34" t="s">
        <v>27</v>
      </c>
      <c r="I3" s="33"/>
      <c r="J3" s="35" t="s">
        <v>28</v>
      </c>
      <c r="K3" s="36"/>
      <c r="L3" s="37"/>
      <c r="M3" s="37"/>
      <c r="N3" s="37"/>
      <c r="R3" s="1" t="s">
        <v>29</v>
      </c>
      <c r="S3" s="2" t="s">
        <v>30</v>
      </c>
      <c r="T3" s="2" t="s">
        <v>31</v>
      </c>
      <c r="U3" s="2" t="s">
        <v>32</v>
      </c>
      <c r="V3" s="2" t="s">
        <v>33</v>
      </c>
      <c r="W3" s="2" t="s">
        <v>34</v>
      </c>
      <c r="X3" s="2" t="s">
        <v>35</v>
      </c>
      <c r="Y3" s="2" t="s">
        <v>36</v>
      </c>
      <c r="Z3" s="75"/>
      <c r="AA3" s="75"/>
      <c r="AB3" s="75"/>
    </row>
    <row r="4" spans="1:28" ht="39.6" x14ac:dyDescent="0.3">
      <c r="A4" s="44"/>
      <c r="B4" s="27" t="s">
        <v>37</v>
      </c>
      <c r="C4" s="27" t="s">
        <v>38</v>
      </c>
      <c r="D4" s="27" t="s">
        <v>39</v>
      </c>
      <c r="E4" s="27" t="s">
        <v>30</v>
      </c>
      <c r="F4" s="27" t="s">
        <v>40</v>
      </c>
      <c r="G4" s="27" t="s">
        <v>41</v>
      </c>
      <c r="H4" s="27" t="s">
        <v>33</v>
      </c>
      <c r="I4" s="27" t="s">
        <v>42</v>
      </c>
      <c r="J4" s="27" t="s">
        <v>35</v>
      </c>
      <c r="K4" s="27" t="s">
        <v>36</v>
      </c>
      <c r="L4" s="28" t="s">
        <v>23</v>
      </c>
      <c r="M4" s="28" t="s">
        <v>24</v>
      </c>
      <c r="N4" s="28" t="s">
        <v>25</v>
      </c>
      <c r="P4" t="s">
        <v>21</v>
      </c>
      <c r="Q4" t="str">
        <f>CONCATENATE('Benefit Calculator'!$C$6,"_",'Benefit Calculator'!$C$7)</f>
        <v>_</v>
      </c>
      <c r="R4" s="48" t="e">
        <f>INDEX(D5:D337, MATCH($Q$4,$A$5:$A$337,0))</f>
        <v>#N/A</v>
      </c>
      <c r="S4" s="48" t="e">
        <f t="shared" ref="S4:X4" si="0">INDEX(E5:E418, MATCH($Q$4,$A$5:$A$418,0))</f>
        <v>#N/A</v>
      </c>
      <c r="T4" s="48" t="e">
        <f t="shared" si="0"/>
        <v>#N/A</v>
      </c>
      <c r="U4" s="48" t="e">
        <f>INDEX(G5:G418, MATCH($Q$4,$A$5:$A$418,0))</f>
        <v>#N/A</v>
      </c>
      <c r="V4" s="48" t="e">
        <f t="shared" si="0"/>
        <v>#N/A</v>
      </c>
      <c r="W4" s="48" t="e">
        <f t="shared" si="0"/>
        <v>#N/A</v>
      </c>
      <c r="X4" s="48" t="e">
        <f t="shared" si="0"/>
        <v>#N/A</v>
      </c>
      <c r="Y4" s="48" t="e">
        <f>INDEX(K5:K418, MATCH($Q$4,$A$5:$A$418,0))</f>
        <v>#N/A</v>
      </c>
      <c r="Z4" s="48" t="e">
        <f>INDEX(L5:L418, MATCH($Q$4,$A$5:$A$418,0))</f>
        <v>#N/A</v>
      </c>
      <c r="AA4" s="48" t="e">
        <f>INDEX(M5:M418, MATCH($Q$4,$A$5:$A$418,0))</f>
        <v>#N/A</v>
      </c>
      <c r="AB4" s="48" t="e">
        <f>INDEX(N5:N418, MATCH($Q$4,$A$5:$A$418,0))</f>
        <v>#N/A</v>
      </c>
    </row>
    <row r="5" spans="1:28" x14ac:dyDescent="0.3">
      <c r="A5" s="45" t="s">
        <v>58</v>
      </c>
      <c r="B5" s="46">
        <v>2025</v>
      </c>
      <c r="C5" s="46">
        <v>1</v>
      </c>
      <c r="D5" s="47">
        <v>7.9247618177247167E-2</v>
      </c>
      <c r="E5" s="47">
        <v>6.921040322768339E-2</v>
      </c>
      <c r="F5" s="47">
        <v>5.5070762861389205E-2</v>
      </c>
      <c r="G5" s="47">
        <v>8.0751138059226235E-2</v>
      </c>
      <c r="H5" s="47">
        <v>8.2463994333341548E-2</v>
      </c>
      <c r="I5" s="47">
        <v>5.549222008920901E-2</v>
      </c>
      <c r="J5" s="47">
        <v>6.8297109781134985E-2</v>
      </c>
      <c r="K5" s="47">
        <v>3.6895464120023473E-2</v>
      </c>
      <c r="L5" s="47">
        <v>159.12</v>
      </c>
      <c r="M5" s="47">
        <v>0</v>
      </c>
      <c r="N5" s="47">
        <v>0</v>
      </c>
      <c r="P5" t="s">
        <v>43</v>
      </c>
      <c r="Q5" t="e">
        <f>SUMPRODUCT(R4:Y4,R52:Y52)</f>
        <v>#N/A</v>
      </c>
      <c r="R5" s="14"/>
      <c r="S5" s="14"/>
      <c r="T5" s="14"/>
      <c r="U5" s="14"/>
      <c r="V5" s="14"/>
      <c r="W5" s="14"/>
      <c r="X5" s="14"/>
      <c r="Y5" s="14"/>
      <c r="Z5" s="14"/>
      <c r="AA5" s="14"/>
      <c r="AB5" s="14"/>
    </row>
    <row r="6" spans="1:28" x14ac:dyDescent="0.3">
      <c r="A6" s="45" t="s">
        <v>59</v>
      </c>
      <c r="B6" s="46">
        <v>2025</v>
      </c>
      <c r="C6" s="46">
        <v>2</v>
      </c>
      <c r="D6" s="47">
        <v>8.489350477846376E-2</v>
      </c>
      <c r="E6" s="47">
        <v>7.3877778195700711E-2</v>
      </c>
      <c r="F6" s="47">
        <v>6.2517854539745801E-2</v>
      </c>
      <c r="G6" s="47">
        <v>8.3422293276875656E-2</v>
      </c>
      <c r="H6" s="47">
        <v>8.2736773739528272E-2</v>
      </c>
      <c r="I6" s="47">
        <v>6.1005311397670035E-2</v>
      </c>
      <c r="J6" s="47">
        <v>6.826625726606729E-2</v>
      </c>
      <c r="K6" s="47">
        <v>4.7345430672261081E-2</v>
      </c>
      <c r="L6" s="47">
        <v>159.11999999999998</v>
      </c>
      <c r="M6" s="47">
        <v>0</v>
      </c>
      <c r="N6" s="47">
        <v>0</v>
      </c>
      <c r="P6" t="s">
        <v>44</v>
      </c>
      <c r="Q6" s="50">
        <f>'Benefit Calculator'!C4*1000*(1/(1-(0.025+0.042)))</f>
        <v>0</v>
      </c>
      <c r="R6" s="14"/>
      <c r="S6" s="14"/>
      <c r="T6" s="14"/>
      <c r="U6" s="14"/>
      <c r="V6" s="14"/>
      <c r="W6" s="14"/>
      <c r="X6" s="14"/>
      <c r="Y6" s="14"/>
      <c r="Z6" s="14"/>
      <c r="AA6" s="14"/>
      <c r="AB6" s="14"/>
    </row>
    <row r="7" spans="1:28" x14ac:dyDescent="0.3">
      <c r="A7" s="45" t="s">
        <v>60</v>
      </c>
      <c r="B7" s="46">
        <v>2025</v>
      </c>
      <c r="C7" s="46">
        <v>3</v>
      </c>
      <c r="D7" s="47">
        <v>8.3406769453428883E-2</v>
      </c>
      <c r="E7" s="47">
        <v>7.6618498449936748E-2</v>
      </c>
      <c r="F7" s="47">
        <v>7.3537294222079413E-2</v>
      </c>
      <c r="G7" s="47">
        <v>9.0272810637332099E-2</v>
      </c>
      <c r="H7" s="47">
        <v>9.1325835235878727E-2</v>
      </c>
      <c r="I7" s="47">
        <v>7.4879692907529063E-2</v>
      </c>
      <c r="J7" s="47">
        <v>6.9093977804953632E-2</v>
      </c>
      <c r="K7" s="47">
        <v>5.5531909730962295E-2</v>
      </c>
      <c r="L7" s="47">
        <v>159.12</v>
      </c>
      <c r="M7" s="47">
        <v>0</v>
      </c>
      <c r="N7" s="47">
        <v>0</v>
      </c>
      <c r="P7" t="s">
        <v>45</v>
      </c>
      <c r="Q7" s="49">
        <v>0.04</v>
      </c>
      <c r="R7" s="14"/>
      <c r="S7" s="14"/>
      <c r="T7" s="14"/>
      <c r="U7" s="14"/>
      <c r="V7" s="14"/>
      <c r="W7" s="14"/>
      <c r="X7" s="14"/>
      <c r="Y7" s="14"/>
      <c r="Z7" s="14"/>
      <c r="AA7" s="14"/>
      <c r="AB7" s="14"/>
    </row>
    <row r="8" spans="1:28" x14ac:dyDescent="0.3">
      <c r="A8" s="45" t="s">
        <v>61</v>
      </c>
      <c r="B8" s="46">
        <v>2025</v>
      </c>
      <c r="C8" s="46">
        <v>4</v>
      </c>
      <c r="D8" s="47">
        <v>8.4446900165574573E-2</v>
      </c>
      <c r="E8" s="47">
        <v>7.7914020277528293E-2</v>
      </c>
      <c r="F8" s="47">
        <v>7.3508467192145335E-2</v>
      </c>
      <c r="G8" s="47">
        <v>9.0333422180742085E-2</v>
      </c>
      <c r="H8" s="47">
        <v>9.2770668756757574E-2</v>
      </c>
      <c r="I8" s="47">
        <v>7.6102295584999938E-2</v>
      </c>
      <c r="J8" s="47">
        <v>7.1541246626843899E-2</v>
      </c>
      <c r="K8" s="47">
        <v>5.8381368789836185E-2</v>
      </c>
      <c r="L8" s="47">
        <v>221.95153512647744</v>
      </c>
      <c r="M8" s="47">
        <v>0</v>
      </c>
      <c r="N8" s="47">
        <v>0</v>
      </c>
      <c r="P8" t="s">
        <v>46</v>
      </c>
      <c r="Q8" s="52" t="e">
        <f>-PV(Q7,'Benefit Calculator'!$C$7,Calculations!Q5*Calculations!Q6,0,0)</f>
        <v>#N/A</v>
      </c>
      <c r="R8" s="14"/>
      <c r="S8" s="14"/>
      <c r="T8" s="14"/>
      <c r="U8" s="14"/>
      <c r="V8" s="14"/>
      <c r="W8" s="14"/>
      <c r="X8" s="14"/>
      <c r="Y8" s="14"/>
      <c r="Z8" s="14"/>
      <c r="AA8" s="14"/>
      <c r="AB8" s="14"/>
    </row>
    <row r="9" spans="1:28" x14ac:dyDescent="0.3">
      <c r="A9" s="45" t="s">
        <v>62</v>
      </c>
      <c r="B9" s="46">
        <v>2025</v>
      </c>
      <c r="C9" s="46">
        <v>5</v>
      </c>
      <c r="D9" s="47">
        <v>8.3183716963084561E-2</v>
      </c>
      <c r="E9" s="47">
        <v>7.7536510354817637E-2</v>
      </c>
      <c r="F9" s="47">
        <v>7.5631001433071138E-2</v>
      </c>
      <c r="G9" s="47">
        <v>8.1063804632017233E-2</v>
      </c>
      <c r="H9" s="47">
        <v>8.4657446699954716E-2</v>
      </c>
      <c r="I9" s="47">
        <v>7.2822000501049408E-2</v>
      </c>
      <c r="J9" s="47">
        <v>6.9297122337813738E-2</v>
      </c>
      <c r="K9" s="47">
        <v>5.9623510438607939E-2</v>
      </c>
      <c r="L9" s="47">
        <v>259.96289301507113</v>
      </c>
      <c r="M9" s="47">
        <v>0</v>
      </c>
      <c r="N9" s="47">
        <v>0</v>
      </c>
      <c r="P9" t="s">
        <v>47</v>
      </c>
      <c r="Q9" s="53">
        <f>'Benefit Calculator'!$C$5*(1/(1-(0.025+0.042)))</f>
        <v>0</v>
      </c>
      <c r="R9" s="14"/>
      <c r="S9" s="14"/>
      <c r="T9" s="14"/>
      <c r="U9" s="14"/>
      <c r="V9" s="14"/>
      <c r="W9" s="14"/>
      <c r="X9" s="14"/>
      <c r="Y9" s="14"/>
      <c r="Z9" s="14"/>
      <c r="AA9" s="14"/>
      <c r="AB9" s="14"/>
    </row>
    <row r="10" spans="1:28" x14ac:dyDescent="0.3">
      <c r="A10" s="45" t="s">
        <v>63</v>
      </c>
      <c r="B10" s="46">
        <v>2025</v>
      </c>
      <c r="C10" s="46">
        <v>6</v>
      </c>
      <c r="D10" s="47">
        <v>7.8315094699196591E-2</v>
      </c>
      <c r="E10" s="47">
        <v>7.4215634151946097E-2</v>
      </c>
      <c r="F10" s="47">
        <v>7.487124412687883E-2</v>
      </c>
      <c r="G10" s="47">
        <v>7.6283311956045347E-2</v>
      </c>
      <c r="H10" s="47">
        <v>7.9217823677847216E-2</v>
      </c>
      <c r="I10" s="47">
        <v>7.154905047872917E-2</v>
      </c>
      <c r="J10" s="47">
        <v>6.6713002393220061E-2</v>
      </c>
      <c r="K10" s="47">
        <v>6.1329872134663808E-2</v>
      </c>
      <c r="L10" s="47">
        <v>285.26629994380181</v>
      </c>
      <c r="M10" s="47">
        <v>0</v>
      </c>
      <c r="N10" s="47">
        <v>0</v>
      </c>
      <c r="P10" t="s">
        <v>48</v>
      </c>
      <c r="Q10" s="54" t="e">
        <f>-PV(Q7,'Benefit Calculator'!$C$7,(Calculations!Q9*SUM(Calculations!Z4:AB4)),0,0)</f>
        <v>#N/A</v>
      </c>
      <c r="R10" s="14"/>
      <c r="S10" s="14"/>
      <c r="T10" s="14"/>
      <c r="U10" s="14"/>
      <c r="V10" s="14"/>
      <c r="W10" s="14"/>
      <c r="X10" s="14"/>
      <c r="Y10" s="14"/>
      <c r="Z10" s="14"/>
      <c r="AA10" s="14"/>
      <c r="AB10" s="14"/>
    </row>
    <row r="11" spans="1:28" x14ac:dyDescent="0.3">
      <c r="A11" s="45" t="s">
        <v>64</v>
      </c>
      <c r="B11" s="46">
        <v>2025</v>
      </c>
      <c r="C11" s="46">
        <v>7</v>
      </c>
      <c r="D11" s="47">
        <v>7.4717943874567982E-2</v>
      </c>
      <c r="E11" s="47">
        <v>6.9357275293680798E-2</v>
      </c>
      <c r="F11" s="47">
        <v>7.1898418297615285E-2</v>
      </c>
      <c r="G11" s="47">
        <v>7.1935607935748519E-2</v>
      </c>
      <c r="H11" s="47">
        <v>7.5022983247989977E-2</v>
      </c>
      <c r="I11" s="47">
        <v>6.9402495726003627E-2</v>
      </c>
      <c r="J11" s="47">
        <v>6.341345433590527E-2</v>
      </c>
      <c r="K11" s="47">
        <v>5.9505400062975992E-2</v>
      </c>
      <c r="L11" s="47">
        <v>304.21374315010218</v>
      </c>
      <c r="M11" s="47">
        <v>0</v>
      </c>
      <c r="N11" s="47">
        <v>0</v>
      </c>
      <c r="P11" t="s">
        <v>49</v>
      </c>
      <c r="Q11" s="55">
        <v>2025</v>
      </c>
      <c r="R11" s="14"/>
      <c r="S11" s="14"/>
      <c r="T11" s="14"/>
      <c r="U11" s="14"/>
      <c r="V11" s="14"/>
      <c r="W11" s="14"/>
      <c r="X11" s="14"/>
      <c r="Y11" s="14"/>
      <c r="Z11" s="14"/>
      <c r="AA11" s="14"/>
      <c r="AB11" s="14"/>
    </row>
    <row r="12" spans="1:28" x14ac:dyDescent="0.3">
      <c r="A12" s="45" t="s">
        <v>65</v>
      </c>
      <c r="B12" s="46">
        <v>2025</v>
      </c>
      <c r="C12" s="46">
        <v>8</v>
      </c>
      <c r="D12" s="47">
        <v>7.1746876095221832E-2</v>
      </c>
      <c r="E12" s="47">
        <v>6.5951199521548973E-2</v>
      </c>
      <c r="F12" s="47">
        <v>6.8976765865482889E-2</v>
      </c>
      <c r="G12" s="47">
        <v>6.8413011044219346E-2</v>
      </c>
      <c r="H12" s="47">
        <v>7.1744280866875815E-2</v>
      </c>
      <c r="I12" s="47">
        <v>6.7391071556301307E-2</v>
      </c>
      <c r="J12" s="47">
        <v>6.0855748726048278E-2</v>
      </c>
      <c r="K12" s="47">
        <v>5.7918748746067332E-2</v>
      </c>
      <c r="L12" s="47">
        <v>318.20398016575155</v>
      </c>
      <c r="M12" s="47">
        <v>0</v>
      </c>
      <c r="N12" s="47">
        <v>0</v>
      </c>
      <c r="P12" t="s">
        <v>50</v>
      </c>
      <c r="Q12" s="49">
        <v>0.02</v>
      </c>
      <c r="R12" s="51"/>
      <c r="S12" s="51"/>
      <c r="T12" s="51"/>
      <c r="U12" s="51"/>
      <c r="V12" s="51"/>
      <c r="W12" s="51"/>
      <c r="X12" s="51"/>
      <c r="Y12" s="51"/>
      <c r="Z12" s="14"/>
      <c r="AA12" s="14"/>
      <c r="AB12" s="14"/>
    </row>
    <row r="13" spans="1:28" x14ac:dyDescent="0.3">
      <c r="A13" s="45" t="s">
        <v>66</v>
      </c>
      <c r="B13" s="46">
        <v>2025</v>
      </c>
      <c r="C13" s="46">
        <v>9</v>
      </c>
      <c r="D13" s="47">
        <v>7.0770801294097657E-2</v>
      </c>
      <c r="E13" s="47">
        <v>6.3790368714597048E-2</v>
      </c>
      <c r="F13" s="47">
        <v>6.8252867688255781E-2</v>
      </c>
      <c r="G13" s="47">
        <v>6.6223339656915389E-2</v>
      </c>
      <c r="H13" s="47">
        <v>6.9698014672821731E-2</v>
      </c>
      <c r="I13" s="47">
        <v>6.6101813067988915E-2</v>
      </c>
      <c r="J13" s="47">
        <v>5.9097380105792512E-2</v>
      </c>
      <c r="K13" s="47">
        <v>5.7014839475922036E-2</v>
      </c>
      <c r="L13" s="47">
        <v>329.77703854447202</v>
      </c>
      <c r="M13" s="47">
        <v>0</v>
      </c>
      <c r="N13" s="47">
        <v>0</v>
      </c>
      <c r="P13" t="s">
        <v>51</v>
      </c>
      <c r="Q13" s="52" t="e">
        <f>Q8*(1+Q12)^('Benefit Calculator'!$C$6-Calculations!$Q$11)</f>
        <v>#N/A</v>
      </c>
      <c r="Z13" s="14"/>
      <c r="AA13" s="14"/>
      <c r="AB13" s="14"/>
    </row>
    <row r="14" spans="1:28" x14ac:dyDescent="0.3">
      <c r="A14" s="45" t="s">
        <v>67</v>
      </c>
      <c r="B14" s="46">
        <v>2025</v>
      </c>
      <c r="C14" s="46">
        <v>10</v>
      </c>
      <c r="D14" s="47">
        <v>6.9122232849665746E-2</v>
      </c>
      <c r="E14" s="47">
        <v>6.1539485743487853E-2</v>
      </c>
      <c r="F14" s="47">
        <v>6.6550153795276235E-2</v>
      </c>
      <c r="G14" s="47">
        <v>6.3811060699809574E-2</v>
      </c>
      <c r="H14" s="47">
        <v>6.7244488692155824E-2</v>
      </c>
      <c r="I14" s="47">
        <v>6.4155139451909135E-2</v>
      </c>
      <c r="J14" s="47">
        <v>5.6573895348788553E-2</v>
      </c>
      <c r="K14" s="47">
        <v>5.4894987170243513E-2</v>
      </c>
      <c r="L14" s="47">
        <v>340.71102929720837</v>
      </c>
      <c r="M14" s="47">
        <v>0</v>
      </c>
      <c r="N14" s="47">
        <v>0</v>
      </c>
      <c r="P14" t="s">
        <v>52</v>
      </c>
      <c r="Q14" s="52" t="e">
        <f>Q10*(1+Q12)^('Benefit Calculator'!$C$6-Calculations!$Q$11)</f>
        <v>#N/A</v>
      </c>
      <c r="R14" s="14"/>
      <c r="S14" s="14"/>
      <c r="T14" s="14"/>
      <c r="U14" s="14"/>
      <c r="V14" s="14"/>
      <c r="W14" s="14"/>
      <c r="X14" s="14"/>
      <c r="Y14" s="14"/>
      <c r="Z14" s="14"/>
      <c r="AA14" s="14"/>
      <c r="AB14" s="14"/>
    </row>
    <row r="15" spans="1:28" x14ac:dyDescent="0.3">
      <c r="A15" s="45" t="s">
        <v>68</v>
      </c>
      <c r="B15" s="46">
        <v>2025</v>
      </c>
      <c r="C15" s="46">
        <v>11</v>
      </c>
      <c r="D15" s="47">
        <v>6.6769805227270912E-2</v>
      </c>
      <c r="E15" s="47">
        <v>5.8820939940291223E-2</v>
      </c>
      <c r="F15" s="47">
        <v>6.3580106343921847E-2</v>
      </c>
      <c r="G15" s="47">
        <v>6.0573571116492378E-2</v>
      </c>
      <c r="H15" s="47">
        <v>6.382556851310392E-2</v>
      </c>
      <c r="I15" s="47">
        <v>6.0824842198683574E-2</v>
      </c>
      <c r="J15" s="47">
        <v>5.3549828915180946E-2</v>
      </c>
      <c r="K15" s="47">
        <v>5.2187558378656636E-2</v>
      </c>
      <c r="L15" s="47">
        <v>355.14117724930628</v>
      </c>
      <c r="M15" s="47">
        <v>0</v>
      </c>
      <c r="N15" s="47">
        <v>0</v>
      </c>
      <c r="R15" s="14"/>
      <c r="S15" s="14"/>
      <c r="T15" s="14"/>
      <c r="U15" s="14"/>
      <c r="V15" s="14"/>
      <c r="W15" s="14"/>
      <c r="X15" s="14"/>
      <c r="Y15" s="14"/>
      <c r="Z15" s="14"/>
      <c r="AA15" s="14"/>
      <c r="AB15" s="14"/>
    </row>
    <row r="16" spans="1:28" x14ac:dyDescent="0.3">
      <c r="A16" s="45" t="s">
        <v>69</v>
      </c>
      <c r="B16" s="46">
        <v>2025</v>
      </c>
      <c r="C16" s="46">
        <v>12</v>
      </c>
      <c r="D16" s="47">
        <v>6.3646934995846435E-2</v>
      </c>
      <c r="E16" s="47">
        <v>5.5682235306654365E-2</v>
      </c>
      <c r="F16" s="47">
        <v>6.0254109889505171E-2</v>
      </c>
      <c r="G16" s="47">
        <v>5.7658558322584423E-2</v>
      </c>
      <c r="H16" s="47">
        <v>6.0849164726936945E-2</v>
      </c>
      <c r="I16" s="47">
        <v>5.7749006760352328E-2</v>
      </c>
      <c r="J16" s="47">
        <v>5.0770888279515668E-2</v>
      </c>
      <c r="K16" s="47">
        <v>4.9616350887515405E-2</v>
      </c>
      <c r="L16" s="47">
        <v>364.21411749780788</v>
      </c>
      <c r="M16" s="47">
        <v>0</v>
      </c>
      <c r="N16" s="47">
        <v>0</v>
      </c>
      <c r="R16" s="14"/>
      <c r="S16" s="14"/>
      <c r="T16" s="14"/>
      <c r="U16" s="14"/>
      <c r="V16" s="14"/>
      <c r="W16" s="14"/>
      <c r="X16" s="14"/>
      <c r="Y16" s="14"/>
      <c r="Z16" s="14"/>
      <c r="AA16" s="14"/>
      <c r="AB16" s="14"/>
    </row>
    <row r="17" spans="1:28" x14ac:dyDescent="0.3">
      <c r="A17" s="45" t="s">
        <v>70</v>
      </c>
      <c r="B17" s="46">
        <v>2025</v>
      </c>
      <c r="C17" s="46">
        <v>13</v>
      </c>
      <c r="D17" s="47">
        <v>6.0932325721589783E-2</v>
      </c>
      <c r="E17" s="47">
        <v>5.3025399368532941E-2</v>
      </c>
      <c r="F17" s="47">
        <v>5.7483230670610216E-2</v>
      </c>
      <c r="G17" s="47">
        <v>5.4999100537535255E-2</v>
      </c>
      <c r="H17" s="47">
        <v>5.7939826814861636E-2</v>
      </c>
      <c r="I17" s="47">
        <v>5.5023689033463372E-2</v>
      </c>
      <c r="J17" s="47">
        <v>4.830321520739677E-2</v>
      </c>
      <c r="K17" s="47">
        <v>4.7334706501204214E-2</v>
      </c>
      <c r="L17" s="47">
        <v>372.62421741759687</v>
      </c>
      <c r="M17" s="47">
        <v>0</v>
      </c>
      <c r="N17" s="47">
        <v>0</v>
      </c>
      <c r="P17" s="56" t="s">
        <v>393</v>
      </c>
      <c r="Q17" s="57"/>
      <c r="R17" s="58"/>
      <c r="S17" s="59"/>
      <c r="T17" s="14"/>
      <c r="U17" s="14"/>
      <c r="V17" s="14"/>
      <c r="W17" s="14"/>
      <c r="X17" s="14"/>
      <c r="Y17" s="14"/>
      <c r="Z17" s="14"/>
      <c r="AA17" s="14"/>
      <c r="AB17" s="14"/>
    </row>
    <row r="18" spans="1:28" x14ac:dyDescent="0.3">
      <c r="A18" s="45" t="s">
        <v>71</v>
      </c>
      <c r="B18" s="46">
        <v>2025</v>
      </c>
      <c r="C18" s="46">
        <v>14</v>
      </c>
      <c r="D18" s="47">
        <v>5.8510154904744593E-2</v>
      </c>
      <c r="E18" s="47">
        <v>5.0655737241931766E-2</v>
      </c>
      <c r="F18" s="47">
        <v>5.5037439916287782E-2</v>
      </c>
      <c r="G18" s="47">
        <v>5.2629234550986559E-2</v>
      </c>
      <c r="H18" s="47">
        <v>5.5439062504978188E-2</v>
      </c>
      <c r="I18" s="47">
        <v>5.2649455902125719E-2</v>
      </c>
      <c r="J18" s="47">
        <v>4.6195893511463117E-2</v>
      </c>
      <c r="K18" s="47">
        <v>4.5324994024558557E-2</v>
      </c>
      <c r="L18" s="47">
        <v>379.13103672736702</v>
      </c>
      <c r="M18" s="47">
        <v>0</v>
      </c>
      <c r="N18" s="47">
        <v>0</v>
      </c>
      <c r="P18" s="60" t="s">
        <v>394</v>
      </c>
      <c r="Q18" s="61"/>
      <c r="R18" s="62"/>
      <c r="S18" s="63"/>
      <c r="T18" s="14"/>
      <c r="U18" s="14"/>
      <c r="V18" s="14"/>
      <c r="W18" s="14"/>
      <c r="X18" s="14"/>
      <c r="Y18" s="14"/>
      <c r="Z18" s="14"/>
      <c r="AA18" s="14"/>
      <c r="AB18" s="14"/>
    </row>
    <row r="19" spans="1:28" x14ac:dyDescent="0.3">
      <c r="A19" s="45" t="s">
        <v>72</v>
      </c>
      <c r="B19" s="46">
        <v>2025</v>
      </c>
      <c r="C19" s="46">
        <v>15</v>
      </c>
      <c r="D19" s="47">
        <v>5.6147328212807511E-2</v>
      </c>
      <c r="E19" s="47">
        <v>4.8491172601593295E-2</v>
      </c>
      <c r="F19" s="47">
        <v>5.2862371265540442E-2</v>
      </c>
      <c r="G19" s="47">
        <v>5.0366730399950564E-2</v>
      </c>
      <c r="H19" s="47">
        <v>5.3111348044909856E-2</v>
      </c>
      <c r="I19" s="47">
        <v>5.0481039514803296E-2</v>
      </c>
      <c r="J19" s="47">
        <v>4.4191435761094307E-2</v>
      </c>
      <c r="K19" s="47">
        <v>4.3428611031544745E-2</v>
      </c>
      <c r="L19" s="47">
        <v>386.26655994868077</v>
      </c>
      <c r="M19" s="47">
        <v>0</v>
      </c>
      <c r="N19" s="47">
        <v>0</v>
      </c>
      <c r="P19" s="64" t="s">
        <v>53</v>
      </c>
      <c r="Q19" s="65"/>
      <c r="R19" s="66"/>
      <c r="S19" s="67"/>
      <c r="T19" s="14"/>
      <c r="U19" s="14"/>
      <c r="V19" s="14"/>
      <c r="W19" s="14"/>
      <c r="X19" s="14"/>
      <c r="Y19" s="14"/>
      <c r="Z19" s="14"/>
      <c r="AA19" s="14"/>
      <c r="AB19" s="14"/>
    </row>
    <row r="20" spans="1:28" x14ac:dyDescent="0.3">
      <c r="A20" s="45" t="s">
        <v>73</v>
      </c>
      <c r="B20" s="46">
        <v>2025</v>
      </c>
      <c r="C20" s="46">
        <v>16</v>
      </c>
      <c r="D20" s="47">
        <v>5.3986835136430156E-2</v>
      </c>
      <c r="E20" s="47">
        <v>4.6541806111536098E-2</v>
      </c>
      <c r="F20" s="47">
        <v>5.0863926069685206E-2</v>
      </c>
      <c r="G20" s="47">
        <v>4.8137498579507131E-2</v>
      </c>
      <c r="H20" s="47">
        <v>5.0812764341565703E-2</v>
      </c>
      <c r="I20" s="47">
        <v>4.8320172032853791E-2</v>
      </c>
      <c r="J20" s="47">
        <v>4.2288139025890702E-2</v>
      </c>
      <c r="K20" s="47">
        <v>4.1615016715510898E-2</v>
      </c>
      <c r="L20" s="47">
        <v>393.72037766252646</v>
      </c>
      <c r="M20" s="47">
        <v>0</v>
      </c>
      <c r="N20" s="47">
        <v>0</v>
      </c>
      <c r="R20" s="14"/>
      <c r="S20" s="14"/>
      <c r="T20" s="14"/>
      <c r="U20" s="14"/>
      <c r="V20" s="14"/>
      <c r="W20" s="14"/>
      <c r="X20" s="14"/>
      <c r="Y20" s="14"/>
      <c r="Z20" s="14"/>
      <c r="AA20" s="14"/>
      <c r="AB20" s="14"/>
    </row>
    <row r="21" spans="1:28" x14ac:dyDescent="0.3">
      <c r="A21" s="45" t="s">
        <v>74</v>
      </c>
      <c r="B21" s="46">
        <v>2025</v>
      </c>
      <c r="C21" s="46">
        <v>17</v>
      </c>
      <c r="D21" s="47">
        <v>5.1813781392301063E-2</v>
      </c>
      <c r="E21" s="47">
        <v>4.4666182104117887E-2</v>
      </c>
      <c r="F21" s="47">
        <v>4.8843605697781588E-2</v>
      </c>
      <c r="G21" s="47">
        <v>4.6146632709517042E-2</v>
      </c>
      <c r="H21" s="47">
        <v>4.8768280041645434E-2</v>
      </c>
      <c r="I21" s="47">
        <v>4.643998956080523E-2</v>
      </c>
      <c r="J21" s="47">
        <v>4.059216595366167E-2</v>
      </c>
      <c r="K21" s="47">
        <v>4.0030986547162514E-2</v>
      </c>
      <c r="L21" s="47">
        <v>401.12381505745805</v>
      </c>
      <c r="M21" s="47">
        <v>0</v>
      </c>
      <c r="N21" s="47">
        <v>0</v>
      </c>
      <c r="R21" s="14"/>
      <c r="S21" s="14"/>
      <c r="T21" s="14"/>
      <c r="U21" s="14"/>
      <c r="V21" s="14"/>
      <c r="W21" s="14"/>
      <c r="X21" s="14"/>
      <c r="Y21" s="14"/>
      <c r="Z21" s="14"/>
      <c r="AA21" s="14"/>
      <c r="AB21" s="14"/>
    </row>
    <row r="22" spans="1:28" x14ac:dyDescent="0.3">
      <c r="A22" s="45" t="s">
        <v>75</v>
      </c>
      <c r="B22" s="46">
        <v>2025</v>
      </c>
      <c r="C22" s="46">
        <v>18</v>
      </c>
      <c r="D22" s="47">
        <v>4.9901173322546857E-2</v>
      </c>
      <c r="E22" s="47">
        <v>4.2976468509643879E-2</v>
      </c>
      <c r="F22" s="47">
        <v>4.7047878200148954E-2</v>
      </c>
      <c r="G22" s="47">
        <v>4.4425476889581081E-2</v>
      </c>
      <c r="H22" s="47">
        <v>4.7013482085157911E-2</v>
      </c>
      <c r="I22" s="47">
        <v>4.4888197468164387E-2</v>
      </c>
      <c r="J22" s="47">
        <v>3.9106346932792302E-2</v>
      </c>
      <c r="K22" s="47">
        <v>3.8699200184945694E-2</v>
      </c>
      <c r="L22" s="47">
        <v>408.27403559996992</v>
      </c>
      <c r="M22" s="47">
        <v>0</v>
      </c>
      <c r="N22" s="47">
        <v>0</v>
      </c>
      <c r="R22" s="14"/>
      <c r="S22" s="14"/>
      <c r="T22" s="14"/>
      <c r="U22" s="14"/>
      <c r="V22" s="14"/>
      <c r="W22" s="14"/>
      <c r="X22" s="14"/>
      <c r="Y22" s="14"/>
      <c r="Z22" s="14"/>
      <c r="AA22" s="14"/>
      <c r="AB22" s="14"/>
    </row>
    <row r="23" spans="1:28" x14ac:dyDescent="0.3">
      <c r="A23" s="45" t="s">
        <v>76</v>
      </c>
      <c r="B23" s="46">
        <v>2025</v>
      </c>
      <c r="C23" s="46">
        <v>19</v>
      </c>
      <c r="D23" s="47">
        <v>4.8197172732143419E-2</v>
      </c>
      <c r="E23" s="47">
        <v>4.1480621233064445E-2</v>
      </c>
      <c r="F23" s="47">
        <v>4.5474937955233337E-2</v>
      </c>
      <c r="G23" s="47">
        <v>4.2920351222420897E-2</v>
      </c>
      <c r="H23" s="47">
        <v>4.5461682580759145E-2</v>
      </c>
      <c r="I23" s="47">
        <v>4.3512028776718621E-2</v>
      </c>
      <c r="J23" s="47">
        <v>3.7822770262584106E-2</v>
      </c>
      <c r="K23" s="47">
        <v>3.7592059200674356E-2</v>
      </c>
      <c r="L23" s="47">
        <v>415.26079791318313</v>
      </c>
      <c r="M23" s="47">
        <v>0</v>
      </c>
      <c r="N23" s="47">
        <v>0</v>
      </c>
      <c r="R23" s="14"/>
      <c r="S23" s="14"/>
      <c r="T23" s="14"/>
      <c r="U23" s="14"/>
      <c r="V23" s="14"/>
      <c r="W23" s="14"/>
      <c r="X23" s="14"/>
      <c r="Y23" s="14"/>
      <c r="Z23" s="14"/>
      <c r="AA23" s="14"/>
      <c r="AB23" s="14"/>
    </row>
    <row r="24" spans="1:28" x14ac:dyDescent="0.3">
      <c r="A24" s="45" t="s">
        <v>77</v>
      </c>
      <c r="B24" s="46">
        <v>2025</v>
      </c>
      <c r="C24" s="46">
        <v>20</v>
      </c>
      <c r="D24" s="47">
        <v>4.667208647985769E-2</v>
      </c>
      <c r="E24" s="47">
        <v>4.0154722860444567E-2</v>
      </c>
      <c r="F24" s="47">
        <v>4.4100828437826332E-2</v>
      </c>
      <c r="G24" s="47">
        <v>4.1589848662864332E-2</v>
      </c>
      <c r="H24" s="47">
        <v>4.4114739706225842E-2</v>
      </c>
      <c r="I24" s="47">
        <v>4.231576410609085E-2</v>
      </c>
      <c r="J24" s="47">
        <v>3.6726286084257764E-2</v>
      </c>
      <c r="K24" s="47">
        <v>3.6627888096646806E-2</v>
      </c>
      <c r="L24" s="47">
        <v>422.18141913603688</v>
      </c>
      <c r="M24" s="47">
        <v>0</v>
      </c>
      <c r="N24" s="47">
        <v>0</v>
      </c>
      <c r="R24" s="14"/>
      <c r="S24" s="14"/>
      <c r="T24" s="14"/>
      <c r="U24" s="14"/>
      <c r="V24" s="14"/>
      <c r="W24" s="14"/>
      <c r="X24" s="14"/>
      <c r="Y24" s="14"/>
      <c r="Z24" s="14"/>
      <c r="AA24" s="14"/>
      <c r="AB24" s="14"/>
    </row>
    <row r="25" spans="1:28" x14ac:dyDescent="0.3">
      <c r="A25" s="45" t="s">
        <v>78</v>
      </c>
      <c r="B25" s="46">
        <v>2025</v>
      </c>
      <c r="C25" s="46">
        <v>21</v>
      </c>
      <c r="D25" s="47">
        <v>4.5304406461938666E-2</v>
      </c>
      <c r="E25" s="47">
        <v>3.8955965968420159E-2</v>
      </c>
      <c r="F25" s="47">
        <v>4.2842277026275827E-2</v>
      </c>
      <c r="G25" s="47">
        <v>4.0379940696687718E-2</v>
      </c>
      <c r="H25" s="47">
        <v>4.288614828904929E-2</v>
      </c>
      <c r="I25" s="47">
        <v>4.1222548824444559E-2</v>
      </c>
      <c r="J25" s="47">
        <v>3.5728634989990987E-2</v>
      </c>
      <c r="K25" s="47">
        <v>3.5739590329465304E-2</v>
      </c>
      <c r="L25" s="47">
        <v>428.5279611174708</v>
      </c>
      <c r="M25" s="47">
        <v>0</v>
      </c>
      <c r="N25" s="47">
        <v>0</v>
      </c>
      <c r="R25" s="14"/>
      <c r="S25" s="14"/>
      <c r="T25" s="14"/>
      <c r="U25" s="14"/>
      <c r="V25" s="14"/>
      <c r="W25" s="14"/>
      <c r="X25" s="14"/>
      <c r="Y25" s="14"/>
      <c r="Z25" s="14"/>
      <c r="AA25" s="14"/>
      <c r="AB25" s="14"/>
    </row>
    <row r="26" spans="1:28" x14ac:dyDescent="0.3">
      <c r="A26" s="45" t="s">
        <v>79</v>
      </c>
      <c r="B26" s="46">
        <v>2025</v>
      </c>
      <c r="C26" s="46">
        <v>22</v>
      </c>
      <c r="D26" s="47">
        <v>4.4074647117047512E-2</v>
      </c>
      <c r="E26" s="47">
        <v>3.7873418245225089E-2</v>
      </c>
      <c r="F26" s="47">
        <v>4.1712625716226963E-2</v>
      </c>
      <c r="G26" s="47">
        <v>3.9307663208173513E-2</v>
      </c>
      <c r="H26" s="47">
        <v>4.1804300303400467E-2</v>
      </c>
      <c r="I26" s="47">
        <v>4.0258380337474531E-2</v>
      </c>
      <c r="J26" s="47">
        <v>3.4879461312366175E-2</v>
      </c>
      <c r="K26" s="47">
        <v>3.4958536377546916E-2</v>
      </c>
      <c r="L26" s="47">
        <v>434.2565138013573</v>
      </c>
      <c r="M26" s="47">
        <v>0</v>
      </c>
      <c r="N26" s="47">
        <v>0</v>
      </c>
      <c r="R26" s="14"/>
      <c r="S26" s="14"/>
      <c r="T26" s="14"/>
      <c r="U26" s="14"/>
      <c r="V26" s="14"/>
      <c r="W26" s="14"/>
      <c r="X26" s="14"/>
      <c r="Y26" s="14"/>
      <c r="Z26" s="14"/>
      <c r="AA26" s="14"/>
      <c r="AB26" s="14"/>
    </row>
    <row r="27" spans="1:28" x14ac:dyDescent="0.3">
      <c r="A27" s="45" t="s">
        <v>80</v>
      </c>
      <c r="B27" s="46">
        <v>2025</v>
      </c>
      <c r="C27" s="46">
        <v>23</v>
      </c>
      <c r="D27" s="47">
        <v>4.2944666383170259E-2</v>
      </c>
      <c r="E27" s="47">
        <v>3.6883672065327076E-2</v>
      </c>
      <c r="F27" s="47">
        <v>4.0692510264515064E-2</v>
      </c>
      <c r="G27" s="47">
        <v>3.8346437272941521E-2</v>
      </c>
      <c r="H27" s="47">
        <v>4.0833606192268238E-2</v>
      </c>
      <c r="I27" s="47">
        <v>3.9379133082682045E-2</v>
      </c>
      <c r="J27" s="47">
        <v>3.4112232599309213E-2</v>
      </c>
      <c r="K27" s="47">
        <v>3.4251378079342511E-2</v>
      </c>
      <c r="L27" s="47">
        <v>439.39898296240835</v>
      </c>
      <c r="M27" s="47">
        <v>0</v>
      </c>
      <c r="N27" s="47">
        <v>0</v>
      </c>
      <c r="R27" s="14"/>
      <c r="S27" s="14"/>
      <c r="T27" s="14"/>
      <c r="U27" s="14"/>
      <c r="V27" s="14"/>
      <c r="W27" s="14"/>
      <c r="X27" s="14"/>
      <c r="Y27" s="14"/>
      <c r="Z27" s="14"/>
      <c r="AA27" s="14"/>
      <c r="AB27" s="14"/>
    </row>
    <row r="28" spans="1:28" x14ac:dyDescent="0.3">
      <c r="A28" s="45" t="s">
        <v>81</v>
      </c>
      <c r="B28" s="46">
        <v>2025</v>
      </c>
      <c r="C28" s="46">
        <v>24</v>
      </c>
      <c r="D28" s="47">
        <v>4.1919919417481397E-2</v>
      </c>
      <c r="E28" s="47">
        <v>3.5996152313840922E-2</v>
      </c>
      <c r="F28" s="47">
        <v>3.9761280876855258E-2</v>
      </c>
      <c r="G28" s="47">
        <v>3.7436931426236747E-2</v>
      </c>
      <c r="H28" s="47">
        <v>3.9905034509034744E-2</v>
      </c>
      <c r="I28" s="47">
        <v>3.8547721025135616E-2</v>
      </c>
      <c r="J28" s="47">
        <v>3.3367554185732305E-2</v>
      </c>
      <c r="K28" s="47">
        <v>3.3602891892137852E-2</v>
      </c>
      <c r="L28" s="47">
        <v>443.98619483027943</v>
      </c>
      <c r="M28" s="47">
        <v>0</v>
      </c>
      <c r="N28" s="47">
        <v>0</v>
      </c>
      <c r="R28" s="14"/>
      <c r="S28" s="14"/>
      <c r="T28" s="14"/>
      <c r="U28" s="14"/>
      <c r="V28" s="14"/>
      <c r="W28" s="14"/>
      <c r="X28" s="14"/>
      <c r="Y28" s="14"/>
      <c r="Z28" s="14"/>
      <c r="AA28" s="14"/>
      <c r="AB28" s="14"/>
    </row>
    <row r="29" spans="1:28" x14ac:dyDescent="0.3">
      <c r="A29" s="45" t="s">
        <v>82</v>
      </c>
      <c r="B29" s="46">
        <v>2025</v>
      </c>
      <c r="C29" s="46">
        <v>25</v>
      </c>
      <c r="D29" s="47">
        <v>4.0979811738879483E-2</v>
      </c>
      <c r="E29" s="47">
        <v>3.5171397621865413E-2</v>
      </c>
      <c r="F29" s="47">
        <v>3.8900581556699836E-2</v>
      </c>
      <c r="G29" s="47">
        <v>3.6617329451758607E-2</v>
      </c>
      <c r="H29" s="47">
        <v>3.9066005624117876E-2</v>
      </c>
      <c r="I29" s="47">
        <v>3.7793837830410813E-2</v>
      </c>
      <c r="J29" s="47">
        <v>3.2675661362266746E-2</v>
      </c>
      <c r="K29" s="47">
        <v>3.2985666114877431E-2</v>
      </c>
      <c r="L29" s="47">
        <v>447.99470712322955</v>
      </c>
      <c r="M29" s="47">
        <v>0</v>
      </c>
      <c r="N29" s="47">
        <v>0</v>
      </c>
      <c r="R29" s="14"/>
      <c r="S29" s="14"/>
      <c r="T29" s="14"/>
      <c r="U29" s="14"/>
      <c r="V29" s="14"/>
      <c r="W29" s="14"/>
      <c r="X29" s="14"/>
      <c r="Y29" s="14"/>
      <c r="Z29" s="14"/>
      <c r="AA29" s="14"/>
      <c r="AB29" s="14"/>
    </row>
    <row r="30" spans="1:28" x14ac:dyDescent="0.3">
      <c r="A30" s="45" t="s">
        <v>83</v>
      </c>
      <c r="B30" s="46">
        <v>2026</v>
      </c>
      <c r="C30" s="46">
        <v>1</v>
      </c>
      <c r="D30" s="47">
        <v>9.0765226843729022E-2</v>
      </c>
      <c r="E30" s="47">
        <v>7.8731848162438708E-2</v>
      </c>
      <c r="F30" s="47">
        <v>7.0262829885236674E-2</v>
      </c>
      <c r="G30" s="47">
        <v>8.6200294703231081E-2</v>
      </c>
      <c r="H30" s="47">
        <v>8.3020464321962459E-2</v>
      </c>
      <c r="I30" s="47">
        <v>6.6738926358469494E-2</v>
      </c>
      <c r="J30" s="47">
        <v>6.8234170650396914E-2</v>
      </c>
      <c r="K30" s="47">
        <v>5.8213395886588179E-2</v>
      </c>
      <c r="L30" s="47">
        <v>159.12</v>
      </c>
      <c r="M30" s="47">
        <v>0</v>
      </c>
      <c r="N30" s="47">
        <v>0</v>
      </c>
      <c r="R30" s="14"/>
      <c r="S30" s="14"/>
      <c r="T30" s="14"/>
      <c r="U30" s="14"/>
      <c r="V30" s="14"/>
      <c r="W30" s="14"/>
      <c r="X30" s="14"/>
      <c r="Y30" s="14"/>
      <c r="Z30" s="14"/>
      <c r="AA30" s="14"/>
      <c r="AB30" s="14"/>
    </row>
    <row r="31" spans="1:28" x14ac:dyDescent="0.3">
      <c r="A31" s="45" t="s">
        <v>84</v>
      </c>
      <c r="B31" s="46">
        <v>2026</v>
      </c>
      <c r="C31" s="46">
        <v>2</v>
      </c>
      <c r="D31" s="47">
        <v>8.5611935149663268E-2</v>
      </c>
      <c r="E31" s="47">
        <v>8.054624148542168E-2</v>
      </c>
      <c r="F31" s="47">
        <v>8.3328176731747319E-2</v>
      </c>
      <c r="G31" s="47">
        <v>9.5321164098351382E-2</v>
      </c>
      <c r="H31" s="47">
        <v>9.6024348530086678E-2</v>
      </c>
      <c r="I31" s="47">
        <v>8.5158854966497194E-2</v>
      </c>
      <c r="J31" s="47">
        <v>6.9516474106209661E-2</v>
      </c>
      <c r="K31" s="47">
        <v>6.5412880109781635E-2</v>
      </c>
      <c r="L31" s="47">
        <v>159.11999999999998</v>
      </c>
      <c r="M31" s="47">
        <v>0</v>
      </c>
      <c r="N31" s="47">
        <v>0</v>
      </c>
      <c r="R31" s="14"/>
      <c r="S31" s="14"/>
      <c r="T31" s="14"/>
      <c r="U31" s="14"/>
      <c r="V31" s="14"/>
      <c r="W31" s="14"/>
      <c r="X31" s="14"/>
      <c r="Y31" s="14"/>
      <c r="Z31" s="14"/>
      <c r="AA31" s="14"/>
      <c r="AB31" s="14"/>
    </row>
    <row r="32" spans="1:28" x14ac:dyDescent="0.3">
      <c r="A32" s="45" t="s">
        <v>85</v>
      </c>
      <c r="B32" s="46">
        <v>2026</v>
      </c>
      <c r="C32" s="46">
        <v>3</v>
      </c>
      <c r="D32" s="47">
        <v>8.6320453835012662E-2</v>
      </c>
      <c r="E32" s="47">
        <v>8.105035596728892E-2</v>
      </c>
      <c r="F32" s="47">
        <v>8.0152467014131409E-2</v>
      </c>
      <c r="G32" s="47">
        <v>9.3786384266231843E-2</v>
      </c>
      <c r="H32" s="47">
        <v>9.6484663829355402E-2</v>
      </c>
      <c r="I32" s="47">
        <v>8.3529106182929622E-2</v>
      </c>
      <c r="J32" s="47">
        <v>7.2710266600194598E-2</v>
      </c>
      <c r="K32" s="47">
        <v>6.6123783151222734E-2</v>
      </c>
      <c r="L32" s="47">
        <v>244.59278702566692</v>
      </c>
      <c r="M32" s="47">
        <v>0</v>
      </c>
      <c r="N32" s="47">
        <v>0</v>
      </c>
      <c r="R32" s="14"/>
      <c r="S32" s="14"/>
      <c r="T32" s="14"/>
      <c r="U32" s="14"/>
      <c r="V32" s="14"/>
      <c r="W32" s="14"/>
      <c r="X32" s="14"/>
      <c r="Y32" s="14"/>
      <c r="Z32" s="14"/>
      <c r="AA32" s="14"/>
      <c r="AB32" s="14"/>
    </row>
    <row r="33" spans="1:28" x14ac:dyDescent="0.3">
      <c r="A33" s="45" t="s">
        <v>86</v>
      </c>
      <c r="B33" s="46">
        <v>2026</v>
      </c>
      <c r="C33" s="46">
        <v>4</v>
      </c>
      <c r="D33" s="47">
        <v>8.4268072996155241E-2</v>
      </c>
      <c r="E33" s="47">
        <v>7.9830269984984062E-2</v>
      </c>
      <c r="F33" s="47">
        <v>8.1295142489894945E-2</v>
      </c>
      <c r="G33" s="47">
        <v>8.1149941160339481E-2</v>
      </c>
      <c r="H33" s="47">
        <v>8.5261720991938503E-2</v>
      </c>
      <c r="I33" s="47">
        <v>7.7596182492869356E-2</v>
      </c>
      <c r="J33" s="47">
        <v>6.9572615842418542E-2</v>
      </c>
      <c r="K33" s="47">
        <v>6.5884860949968108E-2</v>
      </c>
      <c r="L33" s="47">
        <v>287.74410618651098</v>
      </c>
      <c r="M33" s="47">
        <v>0</v>
      </c>
      <c r="N33" s="47">
        <v>0</v>
      </c>
      <c r="R33" s="14"/>
      <c r="S33" s="14"/>
      <c r="T33" s="14"/>
      <c r="U33" s="14"/>
      <c r="V33" s="14"/>
      <c r="W33" s="14"/>
      <c r="X33" s="14"/>
      <c r="Y33" s="14"/>
      <c r="Z33" s="14"/>
      <c r="AA33" s="14"/>
      <c r="AB33" s="14"/>
    </row>
    <row r="34" spans="1:28" x14ac:dyDescent="0.3">
      <c r="A34" s="45" t="s">
        <v>87</v>
      </c>
      <c r="B34" s="46">
        <v>2026</v>
      </c>
      <c r="C34" s="46">
        <v>5</v>
      </c>
      <c r="D34" s="47">
        <v>7.81056246420576E-2</v>
      </c>
      <c r="E34" s="47">
        <v>7.5339944726829311E-2</v>
      </c>
      <c r="F34" s="47">
        <v>7.931896907931868E-2</v>
      </c>
      <c r="G34" s="47">
        <v>7.5279717074899E-2</v>
      </c>
      <c r="H34" s="47">
        <v>7.8488645733597734E-2</v>
      </c>
      <c r="I34" s="47">
        <v>7.5155849940974323E-2</v>
      </c>
      <c r="J34" s="47">
        <v>6.6357168923209725E-2</v>
      </c>
      <c r="K34" s="47">
        <v>6.6818502676903535E-2</v>
      </c>
      <c r="L34" s="47">
        <v>313.60217917800446</v>
      </c>
      <c r="M34" s="47">
        <v>0</v>
      </c>
      <c r="N34" s="47">
        <v>0</v>
      </c>
      <c r="R34" s="14"/>
      <c r="S34" s="14"/>
      <c r="T34" s="14"/>
      <c r="U34" s="14"/>
      <c r="V34" s="14"/>
      <c r="W34" s="14"/>
      <c r="X34" s="14"/>
      <c r="Y34" s="14"/>
      <c r="Z34" s="14"/>
      <c r="AA34" s="14"/>
      <c r="AB34" s="14"/>
    </row>
    <row r="35" spans="1:28" x14ac:dyDescent="0.3">
      <c r="A35" s="45" t="s">
        <v>88</v>
      </c>
      <c r="B35" s="46">
        <v>2026</v>
      </c>
      <c r="C35" s="46">
        <v>6</v>
      </c>
      <c r="D35" s="47">
        <v>7.3853854586847512E-2</v>
      </c>
      <c r="E35" s="47">
        <v>6.9385292888415745E-2</v>
      </c>
      <c r="F35" s="47">
        <v>7.510849386337809E-2</v>
      </c>
      <c r="G35" s="47">
        <v>7.0253940637777734E-2</v>
      </c>
      <c r="H35" s="47">
        <v>7.3603521816765535E-2</v>
      </c>
      <c r="I35" s="47">
        <v>7.205604637088861E-2</v>
      </c>
      <c r="J35" s="47">
        <v>6.2481838931979901E-2</v>
      </c>
      <c r="K35" s="47">
        <v>6.3818514459036593E-2</v>
      </c>
      <c r="L35" s="47">
        <v>331.89210163541605</v>
      </c>
      <c r="M35" s="47">
        <v>0</v>
      </c>
      <c r="N35" s="47">
        <v>0</v>
      </c>
      <c r="R35" s="14"/>
      <c r="S35" s="14"/>
      <c r="T35" s="14"/>
      <c r="U35" s="14"/>
      <c r="V35" s="14"/>
      <c r="W35" s="14"/>
      <c r="X35" s="14"/>
      <c r="Y35" s="14"/>
      <c r="Z35" s="14"/>
      <c r="AA35" s="14"/>
      <c r="AB35" s="14"/>
    </row>
    <row r="36" spans="1:28" x14ac:dyDescent="0.3">
      <c r="A36" s="45" t="s">
        <v>89</v>
      </c>
      <c r="B36" s="46">
        <v>2026</v>
      </c>
      <c r="C36" s="46">
        <v>7</v>
      </c>
      <c r="D36" s="47">
        <v>7.0497180366927203E-2</v>
      </c>
      <c r="E36" s="47">
        <v>6.5408184856512216E-2</v>
      </c>
      <c r="F36" s="47">
        <v>7.1293639631015121E-2</v>
      </c>
      <c r="G36" s="47">
        <v>6.6357360488954922E-2</v>
      </c>
      <c r="H36" s="47">
        <v>6.9958273565053311E-2</v>
      </c>
      <c r="I36" s="47">
        <v>6.9373534582949245E-2</v>
      </c>
      <c r="J36" s="47">
        <v>5.9615946447614407E-2</v>
      </c>
      <c r="K36" s="47">
        <v>6.1421430041408591E-2</v>
      </c>
      <c r="L36" s="47">
        <v>344.70890038286757</v>
      </c>
      <c r="M36" s="47">
        <v>0</v>
      </c>
      <c r="N36" s="47">
        <v>0</v>
      </c>
      <c r="R36" s="14"/>
      <c r="S36" s="14"/>
      <c r="T36" s="14"/>
      <c r="U36" s="14"/>
      <c r="V36" s="14"/>
      <c r="W36" s="14"/>
      <c r="X36" s="14"/>
      <c r="Y36" s="14"/>
      <c r="Z36" s="14"/>
      <c r="AA36" s="14"/>
      <c r="AB36" s="14"/>
    </row>
    <row r="37" spans="1:28" x14ac:dyDescent="0.3">
      <c r="A37" s="45" t="s">
        <v>90</v>
      </c>
      <c r="B37" s="46">
        <v>2026</v>
      </c>
      <c r="C37" s="46">
        <v>8</v>
      </c>
      <c r="D37" s="47">
        <v>6.9511758059786474E-2</v>
      </c>
      <c r="E37" s="47">
        <v>6.2985342738749978E-2</v>
      </c>
      <c r="F37" s="47">
        <v>7.0210777140002789E-2</v>
      </c>
      <c r="G37" s="47">
        <v>6.4065557255808481E-2</v>
      </c>
      <c r="H37" s="47">
        <v>6.7801911389892291E-2</v>
      </c>
      <c r="I37" s="47">
        <v>6.767763291202511E-2</v>
      </c>
      <c r="J37" s="47">
        <v>5.7730964201698091E-2</v>
      </c>
      <c r="K37" s="47">
        <v>6.0003126679667729E-2</v>
      </c>
      <c r="L37" s="47">
        <v>355.1243585029946</v>
      </c>
      <c r="M37" s="47">
        <v>0</v>
      </c>
      <c r="N37" s="47">
        <v>0</v>
      </c>
      <c r="R37" s="14"/>
      <c r="S37" s="14"/>
      <c r="T37" s="14"/>
      <c r="U37" s="14"/>
      <c r="V37" s="14"/>
      <c r="W37" s="14"/>
      <c r="X37" s="14"/>
      <c r="Y37" s="14"/>
      <c r="Z37" s="14"/>
      <c r="AA37" s="14"/>
      <c r="AB37" s="14"/>
    </row>
    <row r="38" spans="1:28" x14ac:dyDescent="0.3">
      <c r="A38" s="45" t="s">
        <v>91</v>
      </c>
      <c r="B38" s="46">
        <v>2026</v>
      </c>
      <c r="C38" s="46">
        <v>9</v>
      </c>
      <c r="D38" s="47">
        <v>6.7760439474741765E-2</v>
      </c>
      <c r="E38" s="47">
        <v>6.0507801094301164E-2</v>
      </c>
      <c r="F38" s="47">
        <v>6.8094051436321731E-2</v>
      </c>
      <c r="G38" s="47">
        <v>6.1532738999210815E-2</v>
      </c>
      <c r="H38" s="47">
        <v>6.5197571831092982E-2</v>
      </c>
      <c r="I38" s="47">
        <v>6.5320241402497661E-2</v>
      </c>
      <c r="J38" s="47">
        <v>5.499720515574523E-2</v>
      </c>
      <c r="K38" s="47">
        <v>5.7315796892399115E-2</v>
      </c>
      <c r="L38" s="47">
        <v>365.1337502744484</v>
      </c>
      <c r="M38" s="47">
        <v>0</v>
      </c>
      <c r="N38" s="47">
        <v>0</v>
      </c>
      <c r="R38" s="14"/>
      <c r="S38" s="14"/>
      <c r="T38" s="14"/>
      <c r="U38" s="14"/>
      <c r="V38" s="14"/>
      <c r="W38" s="14"/>
      <c r="X38" s="14"/>
      <c r="Y38" s="14"/>
      <c r="Z38" s="14"/>
      <c r="AA38" s="14"/>
      <c r="AB38" s="14"/>
    </row>
    <row r="39" spans="1:28" x14ac:dyDescent="0.3">
      <c r="A39" s="45" t="s">
        <v>92</v>
      </c>
      <c r="B39" s="46">
        <v>2026</v>
      </c>
      <c r="C39" s="46">
        <v>10</v>
      </c>
      <c r="D39" s="47">
        <v>6.5231403885493533E-2</v>
      </c>
      <c r="E39" s="47">
        <v>5.7540013200505377E-2</v>
      </c>
      <c r="F39" s="47">
        <v>6.4629231337512805E-2</v>
      </c>
      <c r="G39" s="47">
        <v>5.808585983383819E-2</v>
      </c>
      <c r="H39" s="47">
        <v>6.1527619392899614E-2</v>
      </c>
      <c r="I39" s="47">
        <v>6.1482306214316475E-2</v>
      </c>
      <c r="J39" s="47">
        <v>5.1731622730915722E-2</v>
      </c>
      <c r="K39" s="47">
        <v>5.4072935120588993E-2</v>
      </c>
      <c r="L39" s="47">
        <v>379.30881330107832</v>
      </c>
      <c r="M39" s="47">
        <v>0</v>
      </c>
      <c r="N39" s="47">
        <v>0</v>
      </c>
      <c r="R39" s="14"/>
      <c r="S39" s="14"/>
      <c r="T39" s="14"/>
      <c r="U39" s="14"/>
      <c r="V39" s="14"/>
      <c r="W39" s="14"/>
      <c r="X39" s="14"/>
      <c r="Y39" s="14"/>
      <c r="Z39" s="14"/>
      <c r="AA39" s="14"/>
      <c r="AB39" s="14"/>
    </row>
    <row r="40" spans="1:28" x14ac:dyDescent="0.3">
      <c r="A40" s="45" t="s">
        <v>93</v>
      </c>
      <c r="B40" s="46">
        <v>2026</v>
      </c>
      <c r="C40" s="46">
        <v>11</v>
      </c>
      <c r="D40" s="47">
        <v>6.1866131998909356E-2</v>
      </c>
      <c r="E40" s="47">
        <v>5.413800793553785E-2</v>
      </c>
      <c r="F40" s="47">
        <v>6.084578397290933E-2</v>
      </c>
      <c r="G40" s="47">
        <v>5.5022562531640638E-2</v>
      </c>
      <c r="H40" s="47">
        <v>5.8381852693624225E-2</v>
      </c>
      <c r="I40" s="47">
        <v>5.8006616790675286E-2</v>
      </c>
      <c r="J40" s="47">
        <v>4.8770286933269728E-2</v>
      </c>
      <c r="K40" s="47">
        <v>5.1068427890543992E-2</v>
      </c>
      <c r="L40" s="47">
        <v>387.62541396780438</v>
      </c>
      <c r="M40" s="47">
        <v>0</v>
      </c>
      <c r="N40" s="47">
        <v>0</v>
      </c>
      <c r="R40" s="14"/>
      <c r="S40" s="14"/>
      <c r="T40" s="14"/>
      <c r="U40" s="14"/>
      <c r="V40" s="14"/>
      <c r="W40" s="14"/>
      <c r="X40" s="14"/>
      <c r="Y40" s="14"/>
      <c r="Z40" s="14"/>
      <c r="AA40" s="14"/>
      <c r="AB40" s="14"/>
    </row>
    <row r="41" spans="1:28" x14ac:dyDescent="0.3">
      <c r="A41" s="45" t="s">
        <v>94</v>
      </c>
      <c r="B41" s="46">
        <v>2026</v>
      </c>
      <c r="C41" s="46">
        <v>12</v>
      </c>
      <c r="D41" s="47">
        <v>5.8980791517058942E-2</v>
      </c>
      <c r="E41" s="47">
        <v>5.1300852042408265E-2</v>
      </c>
      <c r="F41" s="47">
        <v>5.7740284357217897E-2</v>
      </c>
      <c r="G41" s="47">
        <v>5.2255164988506249E-2</v>
      </c>
      <c r="H41" s="47">
        <v>5.5326723482450782E-2</v>
      </c>
      <c r="I41" s="47">
        <v>5.497376603150278E-2</v>
      </c>
      <c r="J41" s="47">
        <v>4.6172822300109002E-2</v>
      </c>
      <c r="K41" s="47">
        <v>4.8447030458115395E-2</v>
      </c>
      <c r="L41" s="47">
        <v>395.37355566107806</v>
      </c>
      <c r="M41" s="47">
        <v>0</v>
      </c>
      <c r="N41" s="47">
        <v>0</v>
      </c>
      <c r="R41" s="14"/>
      <c r="S41" s="14"/>
      <c r="T41" s="14"/>
      <c r="U41" s="14"/>
      <c r="V41" s="14"/>
      <c r="W41" s="14"/>
      <c r="X41" s="14"/>
      <c r="Y41" s="14"/>
      <c r="Z41" s="14"/>
      <c r="AA41" s="14"/>
      <c r="AB41" s="14"/>
    </row>
    <row r="42" spans="1:28" x14ac:dyDescent="0.3">
      <c r="A42" s="45" t="s">
        <v>95</v>
      </c>
      <c r="B42" s="46">
        <v>2026</v>
      </c>
      <c r="C42" s="46">
        <v>13</v>
      </c>
      <c r="D42" s="47">
        <v>5.6433428027229574E-2</v>
      </c>
      <c r="E42" s="47">
        <v>4.8797603821774373E-2</v>
      </c>
      <c r="F42" s="47">
        <v>5.5034102832343577E-2</v>
      </c>
      <c r="G42" s="47">
        <v>4.9813002300444928E-2</v>
      </c>
      <c r="H42" s="47">
        <v>5.2732685087765754E-2</v>
      </c>
      <c r="I42" s="47">
        <v>5.2364770899134959E-2</v>
      </c>
      <c r="J42" s="47">
        <v>4.3982595324994017E-2</v>
      </c>
      <c r="K42" s="47">
        <v>4.6169158572918569E-2</v>
      </c>
      <c r="L42" s="47">
        <v>401.16376210547548</v>
      </c>
      <c r="M42" s="47">
        <v>0</v>
      </c>
      <c r="N42" s="47">
        <v>0</v>
      </c>
      <c r="R42" s="14"/>
      <c r="S42" s="14"/>
      <c r="T42" s="14"/>
      <c r="U42" s="14"/>
      <c r="V42" s="14"/>
      <c r="W42" s="14"/>
      <c r="X42" s="14"/>
      <c r="Y42" s="14"/>
      <c r="Z42" s="14"/>
      <c r="AA42" s="14"/>
      <c r="AB42" s="14"/>
    </row>
    <row r="43" spans="1:28" x14ac:dyDescent="0.3">
      <c r="A43" s="45" t="s">
        <v>96</v>
      </c>
      <c r="B43" s="46">
        <v>2026</v>
      </c>
      <c r="C43" s="46">
        <v>14</v>
      </c>
      <c r="D43" s="47">
        <v>5.3960447484568935E-2</v>
      </c>
      <c r="E43" s="47">
        <v>4.6529704315702657E-2</v>
      </c>
      <c r="F43" s="47">
        <v>5.2653305101055072E-2</v>
      </c>
      <c r="G43" s="47">
        <v>4.7490269729919952E-2</v>
      </c>
      <c r="H43" s="47">
        <v>5.0332563164296254E-2</v>
      </c>
      <c r="I43" s="47">
        <v>5.0006636196024114E-2</v>
      </c>
      <c r="J43" s="47">
        <v>4.1909376356784704E-2</v>
      </c>
      <c r="K43" s="47">
        <v>4.4047097340485071E-2</v>
      </c>
      <c r="L43" s="47">
        <v>407.77029151231636</v>
      </c>
      <c r="M43" s="47">
        <v>0</v>
      </c>
      <c r="N43" s="47">
        <v>0</v>
      </c>
      <c r="R43" s="14"/>
      <c r="S43" s="14"/>
      <c r="T43" s="14"/>
      <c r="U43" s="14"/>
      <c r="V43" s="14"/>
      <c r="W43" s="14"/>
      <c r="X43" s="14"/>
      <c r="Y43" s="14"/>
      <c r="Z43" s="14"/>
      <c r="AA43" s="14"/>
      <c r="AB43" s="14"/>
    </row>
    <row r="44" spans="1:28" x14ac:dyDescent="0.3">
      <c r="A44" s="45" t="s">
        <v>97</v>
      </c>
      <c r="B44" s="46">
        <v>2026</v>
      </c>
      <c r="C44" s="46">
        <v>15</v>
      </c>
      <c r="D44" s="47">
        <v>5.1714852513506625E-2</v>
      </c>
      <c r="E44" s="47">
        <v>4.4502967543043559E-2</v>
      </c>
      <c r="F44" s="47">
        <v>5.0485558539558259E-2</v>
      </c>
      <c r="G44" s="47">
        <v>4.5204191957599005E-2</v>
      </c>
      <c r="H44" s="47">
        <v>4.7966017888010602E-2</v>
      </c>
      <c r="I44" s="47">
        <v>4.7675110138751704E-2</v>
      </c>
      <c r="J44" s="47">
        <v>3.9948863576647557E-2</v>
      </c>
      <c r="K44" s="47">
        <v>4.2039498469207723E-2</v>
      </c>
      <c r="L44" s="47">
        <v>414.82059377694003</v>
      </c>
      <c r="M44" s="47">
        <v>0</v>
      </c>
      <c r="N44" s="47">
        <v>0</v>
      </c>
      <c r="R44" s="14"/>
      <c r="S44" s="14"/>
      <c r="T44" s="14"/>
      <c r="U44" s="14"/>
      <c r="V44" s="14"/>
      <c r="W44" s="14"/>
      <c r="X44" s="14"/>
      <c r="Y44" s="14"/>
      <c r="Z44" s="14"/>
      <c r="AA44" s="14"/>
      <c r="AB44" s="14"/>
    </row>
    <row r="45" spans="1:28" x14ac:dyDescent="0.3">
      <c r="A45" s="45" t="s">
        <v>98</v>
      </c>
      <c r="B45" s="46">
        <v>2026</v>
      </c>
      <c r="C45" s="46">
        <v>16</v>
      </c>
      <c r="D45" s="47">
        <v>4.9459409540761765E-2</v>
      </c>
      <c r="E45" s="47">
        <v>4.2559797066390043E-2</v>
      </c>
      <c r="F45" s="47">
        <v>4.8309191074845791E-2</v>
      </c>
      <c r="G45" s="47">
        <v>4.3176874087328912E-2</v>
      </c>
      <c r="H45" s="47">
        <v>4.5876513867348867E-2</v>
      </c>
      <c r="I45" s="47">
        <v>4.5663127143900674E-2</v>
      </c>
      <c r="J45" s="47">
        <v>3.8214527695943641E-2</v>
      </c>
      <c r="K45" s="47">
        <v>4.0300077079420016E-2</v>
      </c>
      <c r="L45" s="47">
        <v>421.8925822773989</v>
      </c>
      <c r="M45" s="47">
        <v>0</v>
      </c>
      <c r="N45" s="47">
        <v>0</v>
      </c>
      <c r="R45" s="14"/>
      <c r="S45" s="14"/>
      <c r="T45" s="14"/>
      <c r="U45" s="14"/>
      <c r="V45" s="14"/>
      <c r="W45" s="14"/>
      <c r="X45" s="14"/>
      <c r="Y45" s="14"/>
      <c r="Z45" s="14"/>
      <c r="AA45" s="14"/>
      <c r="AB45" s="14"/>
    </row>
    <row r="46" spans="1:28" x14ac:dyDescent="0.3">
      <c r="A46" s="45" t="s">
        <v>99</v>
      </c>
      <c r="B46" s="46">
        <v>2026</v>
      </c>
      <c r="C46" s="46">
        <v>17</v>
      </c>
      <c r="D46" s="47">
        <v>4.7488938926921229E-2</v>
      </c>
      <c r="E46" s="47">
        <v>4.0820077847239136E-2</v>
      </c>
      <c r="F46" s="47">
        <v>4.6388408938103698E-2</v>
      </c>
      <c r="G46" s="47">
        <v>4.1439561227526886E-2</v>
      </c>
      <c r="H46" s="47">
        <v>4.4099502371055664E-2</v>
      </c>
      <c r="I46" s="47">
        <v>4.4016562480515144E-2</v>
      </c>
      <c r="J46" s="47">
        <v>3.6706909368005143E-2</v>
      </c>
      <c r="K46" s="47">
        <v>3.8847464623721115E-2</v>
      </c>
      <c r="L46" s="47">
        <v>428.75412909882243</v>
      </c>
      <c r="M46" s="47">
        <v>0</v>
      </c>
      <c r="N46" s="47">
        <v>0</v>
      </c>
      <c r="R46" s="14"/>
      <c r="S46" s="14"/>
      <c r="T46" s="14"/>
      <c r="U46" s="14"/>
      <c r="V46" s="14"/>
      <c r="W46" s="14"/>
      <c r="X46" s="14"/>
      <c r="Y46" s="14"/>
      <c r="Z46" s="14"/>
      <c r="AA46" s="14"/>
      <c r="AB46" s="14"/>
    </row>
    <row r="47" spans="1:28" ht="43.5" customHeight="1" x14ac:dyDescent="0.3">
      <c r="A47" s="45" t="s">
        <v>100</v>
      </c>
      <c r="B47" s="46">
        <v>2026</v>
      </c>
      <c r="C47" s="46">
        <v>18</v>
      </c>
      <c r="D47" s="47">
        <v>4.5744394706071549E-2</v>
      </c>
      <c r="E47" s="47">
        <v>3.9290153464593559E-2</v>
      </c>
      <c r="F47" s="47">
        <v>4.4716931809606078E-2</v>
      </c>
      <c r="G47" s="47">
        <v>3.9931971463864006E-2</v>
      </c>
      <c r="H47" s="47">
        <v>4.2538746826389591E-2</v>
      </c>
      <c r="I47" s="47">
        <v>4.2565673593139543E-2</v>
      </c>
      <c r="J47" s="47">
        <v>3.5415500761014317E-2</v>
      </c>
      <c r="K47" s="47">
        <v>3.7647085564463931E-2</v>
      </c>
      <c r="L47" s="47">
        <v>435.49421201388265</v>
      </c>
      <c r="M47" s="47">
        <v>0</v>
      </c>
      <c r="N47" s="47">
        <v>0</v>
      </c>
    </row>
    <row r="48" spans="1:28" x14ac:dyDescent="0.3">
      <c r="A48" s="45" t="s">
        <v>101</v>
      </c>
      <c r="B48" s="46">
        <v>2026</v>
      </c>
      <c r="C48" s="46">
        <v>19</v>
      </c>
      <c r="D48" s="47">
        <v>4.419183050270209E-2</v>
      </c>
      <c r="E48" s="47">
        <v>3.7942463500547738E-2</v>
      </c>
      <c r="F48" s="47">
        <v>4.3265592786853761E-2</v>
      </c>
      <c r="G48" s="47">
        <v>3.8608162193377517E-2</v>
      </c>
      <c r="H48" s="47">
        <v>4.119488044216392E-2</v>
      </c>
      <c r="I48" s="47">
        <v>4.1312526952099138E-2</v>
      </c>
      <c r="J48" s="47">
        <v>3.4322527186158809E-2</v>
      </c>
      <c r="K48" s="47">
        <v>3.6607515227909379E-2</v>
      </c>
      <c r="L48" s="47">
        <v>442.21055214397092</v>
      </c>
      <c r="M48" s="47">
        <v>0</v>
      </c>
      <c r="N48" s="47">
        <v>0</v>
      </c>
      <c r="Q48" s="6"/>
      <c r="R48" s="15"/>
      <c r="S48" s="15"/>
      <c r="T48" s="15"/>
      <c r="U48" s="15"/>
      <c r="V48" s="15"/>
      <c r="W48" s="15"/>
      <c r="X48" s="15"/>
      <c r="Y48" s="15"/>
      <c r="Z48" s="15"/>
      <c r="AA48" s="15"/>
      <c r="AB48" s="15"/>
    </row>
    <row r="49" spans="1:26" x14ac:dyDescent="0.3">
      <c r="A49" s="45" t="s">
        <v>102</v>
      </c>
      <c r="B49" s="46">
        <v>2026</v>
      </c>
      <c r="C49" s="46">
        <v>20</v>
      </c>
      <c r="D49" s="47">
        <v>4.2806805532151028E-2</v>
      </c>
      <c r="E49" s="47">
        <v>3.6729791519675897E-2</v>
      </c>
      <c r="F49" s="47">
        <v>4.1942483634659328E-2</v>
      </c>
      <c r="G49" s="47">
        <v>3.7409357331889631E-2</v>
      </c>
      <c r="H49" s="47">
        <v>3.9973941102873251E-2</v>
      </c>
      <c r="I49" s="47">
        <v>4.0172561436169055E-2</v>
      </c>
      <c r="J49" s="47">
        <v>3.3332189609324783E-2</v>
      </c>
      <c r="K49" s="47">
        <v>3.5654539112797069E-2</v>
      </c>
      <c r="L49" s="47">
        <v>448.35147044896155</v>
      </c>
      <c r="M49" s="47">
        <v>0</v>
      </c>
      <c r="N49" s="47">
        <v>0</v>
      </c>
      <c r="Q49" t="s">
        <v>54</v>
      </c>
      <c r="R49" s="18">
        <v>0.04</v>
      </c>
    </row>
    <row r="50" spans="1:26" x14ac:dyDescent="0.3">
      <c r="A50" s="45" t="s">
        <v>103</v>
      </c>
      <c r="B50" s="46">
        <v>2026</v>
      </c>
      <c r="C50" s="46">
        <v>21</v>
      </c>
      <c r="D50" s="47">
        <v>4.1567514031897262E-2</v>
      </c>
      <c r="E50" s="47">
        <v>3.563971465209078E-2</v>
      </c>
      <c r="F50" s="47">
        <v>4.0760456292288021E-2</v>
      </c>
      <c r="G50" s="47">
        <v>3.6353567951766828E-2</v>
      </c>
      <c r="H50" s="47">
        <v>3.8906073026549741E-2</v>
      </c>
      <c r="I50" s="47">
        <v>3.91725106340002E-2</v>
      </c>
      <c r="J50" s="47">
        <v>3.2497447806581453E-2</v>
      </c>
      <c r="K50" s="47">
        <v>3.4820471963869816E-2</v>
      </c>
      <c r="L50" s="47">
        <v>453.86827351035811</v>
      </c>
      <c r="M50" s="47">
        <v>0</v>
      </c>
      <c r="N50" s="47">
        <v>0</v>
      </c>
    </row>
    <row r="51" spans="1:26" x14ac:dyDescent="0.3">
      <c r="A51" s="45" t="s">
        <v>104</v>
      </c>
      <c r="B51" s="46">
        <v>2026</v>
      </c>
      <c r="C51" s="46">
        <v>22</v>
      </c>
      <c r="D51" s="47">
        <v>4.0432545280010064E-2</v>
      </c>
      <c r="E51" s="47">
        <v>3.4646700702508325E-2</v>
      </c>
      <c r="F51" s="47">
        <v>3.9697552279278479E-2</v>
      </c>
      <c r="G51" s="47">
        <v>3.5412082393958988E-2</v>
      </c>
      <c r="H51" s="47">
        <v>3.7952832827745232E-2</v>
      </c>
      <c r="I51" s="47">
        <v>3.8264126618861763E-2</v>
      </c>
      <c r="J51" s="47">
        <v>3.1746679741113962E-2</v>
      </c>
      <c r="K51" s="47">
        <v>3.4068410468911202E-2</v>
      </c>
      <c r="L51" s="47">
        <v>458.79395535655442</v>
      </c>
      <c r="M51" s="47">
        <v>0</v>
      </c>
      <c r="N51" s="47">
        <v>0</v>
      </c>
      <c r="Q51" t="s">
        <v>55</v>
      </c>
      <c r="R51" s="10" t="s">
        <v>29</v>
      </c>
      <c r="S51" s="10" t="s">
        <v>30</v>
      </c>
      <c r="T51" s="10" t="s">
        <v>31</v>
      </c>
      <c r="U51" s="10" t="s">
        <v>32</v>
      </c>
      <c r="V51" s="10" t="s">
        <v>33</v>
      </c>
      <c r="W51" s="10" t="s">
        <v>34</v>
      </c>
      <c r="X51" s="10" t="s">
        <v>35</v>
      </c>
      <c r="Y51" s="10" t="s">
        <v>36</v>
      </c>
      <c r="Z51" s="10" t="s">
        <v>56</v>
      </c>
    </row>
    <row r="52" spans="1:26" x14ac:dyDescent="0.3">
      <c r="A52" s="45" t="s">
        <v>105</v>
      </c>
      <c r="B52" s="46">
        <v>2026</v>
      </c>
      <c r="C52" s="46">
        <v>23</v>
      </c>
      <c r="D52" s="47">
        <v>3.9407427220533128E-2</v>
      </c>
      <c r="E52" s="47">
        <v>3.3760532411698491E-2</v>
      </c>
      <c r="F52" s="47">
        <v>3.873081408400484E-2</v>
      </c>
      <c r="G52" s="47">
        <v>3.4521493030669488E-2</v>
      </c>
      <c r="H52" s="47">
        <v>3.7040431063829586E-2</v>
      </c>
      <c r="I52" s="47">
        <v>3.7407202774769506E-2</v>
      </c>
      <c r="J52" s="47">
        <v>3.1016478743307405E-2</v>
      </c>
      <c r="K52" s="47">
        <v>3.3381271960952391E-2</v>
      </c>
      <c r="L52" s="47">
        <v>463.16026972548491</v>
      </c>
      <c r="M52" s="47">
        <v>0</v>
      </c>
      <c r="N52" s="47">
        <v>0</v>
      </c>
      <c r="Q52" t="s">
        <v>57</v>
      </c>
      <c r="R52" s="16">
        <v>6.8614168642396736E-2</v>
      </c>
      <c r="S52" s="16">
        <v>8.6858110372242628E-2</v>
      </c>
      <c r="T52" s="16">
        <v>0.18422342715093906</v>
      </c>
      <c r="U52" s="16">
        <v>7.4019455501067269E-2</v>
      </c>
      <c r="V52" s="16">
        <v>7.3358523162360773E-2</v>
      </c>
      <c r="W52" s="16">
        <v>0.18099497392290612</v>
      </c>
      <c r="X52" s="16">
        <v>0.15068122297495221</v>
      </c>
      <c r="Y52" s="16">
        <v>0.18125011827313522</v>
      </c>
      <c r="Z52" s="17">
        <v>8.7391554089054076E-5</v>
      </c>
    </row>
    <row r="53" spans="1:26" x14ac:dyDescent="0.3">
      <c r="A53" s="45" t="s">
        <v>106</v>
      </c>
      <c r="B53" s="46">
        <v>2026</v>
      </c>
      <c r="C53" s="46">
        <v>24</v>
      </c>
      <c r="D53" s="47">
        <v>3.8469947572259501E-2</v>
      </c>
      <c r="E53" s="47">
        <v>3.2938887102219809E-2</v>
      </c>
      <c r="F53" s="47">
        <v>3.7840030602734068E-2</v>
      </c>
      <c r="G53" s="47">
        <v>3.3722732790234591E-2</v>
      </c>
      <c r="H53" s="47">
        <v>3.621966905815649E-2</v>
      </c>
      <c r="I53" s="47">
        <v>3.6633057018214503E-2</v>
      </c>
      <c r="J53" s="47">
        <v>3.0339363432736591E-2</v>
      </c>
      <c r="K53" s="47">
        <v>3.2729234852540992E-2</v>
      </c>
      <c r="L53" s="47">
        <v>466.94108381767495</v>
      </c>
      <c r="M53" s="47">
        <v>0</v>
      </c>
      <c r="N53" s="47">
        <v>0</v>
      </c>
    </row>
    <row r="54" spans="1:26" x14ac:dyDescent="0.3">
      <c r="A54" s="45" t="s">
        <v>107</v>
      </c>
      <c r="B54" s="46">
        <v>2027</v>
      </c>
      <c r="C54" s="46">
        <v>1</v>
      </c>
      <c r="D54" s="47">
        <v>8.0252511787834879E-2</v>
      </c>
      <c r="E54" s="47">
        <v>8.2433210541323965E-2</v>
      </c>
      <c r="F54" s="47">
        <v>9.6916137452118398E-2</v>
      </c>
      <c r="G54" s="47">
        <v>0.10480686826927649</v>
      </c>
      <c r="H54" s="47">
        <v>0.1095483881065358</v>
      </c>
      <c r="I54" s="47">
        <v>0.10431558071884597</v>
      </c>
      <c r="J54" s="47">
        <v>7.0850069700254897E-2</v>
      </c>
      <c r="K54" s="47">
        <v>7.290034370190282E-2</v>
      </c>
      <c r="L54" s="47">
        <v>159.12</v>
      </c>
      <c r="M54" s="47">
        <v>0</v>
      </c>
      <c r="N54" s="47">
        <v>0</v>
      </c>
    </row>
    <row r="55" spans="1:26" x14ac:dyDescent="0.3">
      <c r="A55" s="45" t="s">
        <v>108</v>
      </c>
      <c r="B55" s="46">
        <v>2027</v>
      </c>
      <c r="C55" s="46">
        <v>2</v>
      </c>
      <c r="D55" s="47">
        <v>8.3963852616273635E-2</v>
      </c>
      <c r="E55" s="47">
        <v>8.2279619713233013E-2</v>
      </c>
      <c r="F55" s="47">
        <v>8.5395913836980711E-2</v>
      </c>
      <c r="G55" s="47">
        <v>9.7808499203164048E-2</v>
      </c>
      <c r="H55" s="47">
        <v>0.10362332960739278</v>
      </c>
      <c r="I55" s="47">
        <v>9.2431193682015939E-2</v>
      </c>
      <c r="J55" s="47">
        <v>7.5083475119459883E-2</v>
      </c>
      <c r="K55" s="47">
        <v>7.0317839457805453E-2</v>
      </c>
      <c r="L55" s="47">
        <v>289.91012351927543</v>
      </c>
      <c r="M55" s="47">
        <v>0</v>
      </c>
      <c r="N55" s="47">
        <v>0</v>
      </c>
    </row>
    <row r="56" spans="1:26" x14ac:dyDescent="0.3">
      <c r="A56" s="45" t="s">
        <v>109</v>
      </c>
      <c r="B56" s="46">
        <v>2027</v>
      </c>
      <c r="C56" s="46">
        <v>3</v>
      </c>
      <c r="D56" s="47">
        <v>8.1926833098155113E-2</v>
      </c>
      <c r="E56" s="47">
        <v>8.0226084684175372E-2</v>
      </c>
      <c r="F56" s="47">
        <v>8.5270620221098936E-2</v>
      </c>
      <c r="G56" s="47">
        <v>7.9330053638661108E-2</v>
      </c>
      <c r="H56" s="47">
        <v>8.6069354558960504E-2</v>
      </c>
      <c r="I56" s="47">
        <v>8.1508578880736315E-2</v>
      </c>
      <c r="J56" s="47">
        <v>7.0054922612177051E-2</v>
      </c>
      <c r="K56" s="47">
        <v>6.8649262179162673E-2</v>
      </c>
      <c r="L56" s="47">
        <v>334.09361495809719</v>
      </c>
      <c r="M56" s="47">
        <v>0</v>
      </c>
      <c r="N56" s="47">
        <v>0</v>
      </c>
    </row>
    <row r="57" spans="1:26" x14ac:dyDescent="0.3">
      <c r="A57" s="45" t="s">
        <v>110</v>
      </c>
      <c r="B57" s="46">
        <v>2027</v>
      </c>
      <c r="C57" s="46">
        <v>4</v>
      </c>
      <c r="D57" s="47">
        <v>7.461803025721879E-2</v>
      </c>
      <c r="E57" s="47">
        <v>7.4405509095480243E-2</v>
      </c>
      <c r="F57" s="47">
        <v>8.1813845276726291E-2</v>
      </c>
      <c r="G57" s="47">
        <v>7.2271206648659936E-2</v>
      </c>
      <c r="H57" s="47">
        <v>7.7240174825104063E-2</v>
      </c>
      <c r="I57" s="47">
        <v>7.7474628600550641E-2</v>
      </c>
      <c r="J57" s="47">
        <v>6.5840073632237095E-2</v>
      </c>
      <c r="K57" s="47">
        <v>6.9189123936936478E-2</v>
      </c>
      <c r="L57" s="47">
        <v>356.16048172780643</v>
      </c>
      <c r="M57" s="47">
        <v>0</v>
      </c>
      <c r="N57" s="47">
        <v>0</v>
      </c>
    </row>
    <row r="58" spans="1:26" x14ac:dyDescent="0.3">
      <c r="A58" s="45" t="s">
        <v>111</v>
      </c>
      <c r="B58" s="46">
        <v>2027</v>
      </c>
      <c r="C58" s="46">
        <v>5</v>
      </c>
      <c r="D58" s="47">
        <v>7.0055101851578053E-2</v>
      </c>
      <c r="E58" s="47">
        <v>6.7285803156108881E-2</v>
      </c>
      <c r="F58" s="47">
        <v>7.6196961375745179E-2</v>
      </c>
      <c r="G58" s="47">
        <v>6.6671957153317057E-2</v>
      </c>
      <c r="H58" s="47">
        <v>7.1488221203893268E-2</v>
      </c>
      <c r="I58" s="47">
        <v>7.3250415691374346E-2</v>
      </c>
      <c r="J58" s="47">
        <v>6.1189709262217465E-2</v>
      </c>
      <c r="K58" s="47">
        <v>6.5077576064751883E-2</v>
      </c>
      <c r="L58" s="47">
        <v>370.70140011790477</v>
      </c>
      <c r="M58" s="47">
        <v>0</v>
      </c>
      <c r="N58" s="47">
        <v>0</v>
      </c>
    </row>
    <row r="59" spans="1:26" x14ac:dyDescent="0.3">
      <c r="A59" s="45" t="s">
        <v>112</v>
      </c>
      <c r="B59" s="46">
        <v>2027</v>
      </c>
      <c r="C59" s="46">
        <v>6</v>
      </c>
      <c r="D59" s="47">
        <v>6.6630809260892876E-2</v>
      </c>
      <c r="E59" s="47">
        <v>6.2866537495898267E-2</v>
      </c>
      <c r="F59" s="47">
        <v>7.149027885924357E-2</v>
      </c>
      <c r="G59" s="47">
        <v>6.257208460689942E-2</v>
      </c>
      <c r="H59" s="47">
        <v>6.7466505205343488E-2</v>
      </c>
      <c r="I59" s="47">
        <v>6.9876117460214091E-2</v>
      </c>
      <c r="J59" s="47">
        <v>5.7971917602451517E-2</v>
      </c>
      <c r="K59" s="47">
        <v>6.2033400740092629E-2</v>
      </c>
      <c r="L59" s="47">
        <v>380.11219210426259</v>
      </c>
      <c r="M59" s="47">
        <v>0</v>
      </c>
      <c r="N59" s="47">
        <v>0</v>
      </c>
    </row>
    <row r="60" spans="1:26" ht="23.25" customHeight="1" x14ac:dyDescent="0.3">
      <c r="A60" s="45" t="s">
        <v>113</v>
      </c>
      <c r="B60" s="46">
        <v>2027</v>
      </c>
      <c r="C60" s="46">
        <v>7</v>
      </c>
      <c r="D60" s="47">
        <v>6.5970725871200106E-2</v>
      </c>
      <c r="E60" s="47">
        <v>6.0361823579131252E-2</v>
      </c>
      <c r="F60" s="47">
        <v>7.0202104652313774E-2</v>
      </c>
      <c r="G60" s="47">
        <v>6.0377697237097107E-2</v>
      </c>
      <c r="H60" s="47">
        <v>6.5266354190077411E-2</v>
      </c>
      <c r="I60" s="47">
        <v>6.783403044673196E-2</v>
      </c>
      <c r="J60" s="47">
        <v>5.5981029050109557E-2</v>
      </c>
      <c r="K60" s="47">
        <v>6.0301313032757861E-2</v>
      </c>
      <c r="L60" s="47">
        <v>387.78056863123049</v>
      </c>
      <c r="M60" s="47">
        <v>0</v>
      </c>
      <c r="N60" s="47">
        <v>0</v>
      </c>
    </row>
    <row r="61" spans="1:26" ht="23.25" customHeight="1" x14ac:dyDescent="0.3">
      <c r="A61" s="45" t="s">
        <v>114</v>
      </c>
      <c r="B61" s="46">
        <v>2027</v>
      </c>
      <c r="C61" s="46">
        <v>8</v>
      </c>
      <c r="D61" s="47">
        <v>6.4343588280130495E-2</v>
      </c>
      <c r="E61" s="47">
        <v>5.7801022892153456E-2</v>
      </c>
      <c r="F61" s="47">
        <v>6.7771927475114749E-2</v>
      </c>
      <c r="G61" s="47">
        <v>5.7868920428601152E-2</v>
      </c>
      <c r="H61" s="47">
        <v>6.2550376248622502E-2</v>
      </c>
      <c r="I61" s="47">
        <v>6.5109527201629852E-2</v>
      </c>
      <c r="J61" s="47">
        <v>5.3031147367947458E-2</v>
      </c>
      <c r="K61" s="47">
        <v>5.7182478459744904E-2</v>
      </c>
      <c r="L61" s="47">
        <v>395.73252597452512</v>
      </c>
      <c r="M61" s="47">
        <v>0</v>
      </c>
      <c r="N61" s="47">
        <v>0</v>
      </c>
    </row>
    <row r="62" spans="1:26" x14ac:dyDescent="0.3">
      <c r="A62" s="45" t="s">
        <v>115</v>
      </c>
      <c r="B62" s="46">
        <v>2027</v>
      </c>
      <c r="C62" s="46">
        <v>9</v>
      </c>
      <c r="D62" s="47">
        <v>6.1797283620826815E-2</v>
      </c>
      <c r="E62" s="47">
        <v>5.4689859895718888E-2</v>
      </c>
      <c r="F62" s="47">
        <v>6.3871551809171909E-2</v>
      </c>
      <c r="G62" s="47">
        <v>5.430466535024854E-2</v>
      </c>
      <c r="H62" s="47">
        <v>5.8636982356802037E-2</v>
      </c>
      <c r="I62" s="47">
        <v>6.0775327639654229E-2</v>
      </c>
      <c r="J62" s="47">
        <v>4.9512145674087238E-2</v>
      </c>
      <c r="K62" s="47">
        <v>5.3516072161022284E-2</v>
      </c>
      <c r="L62" s="47">
        <v>408.92266576049894</v>
      </c>
      <c r="M62" s="47">
        <v>0</v>
      </c>
      <c r="N62" s="47">
        <v>0</v>
      </c>
    </row>
    <row r="63" spans="1:26" x14ac:dyDescent="0.3">
      <c r="A63" s="45" t="s">
        <v>116</v>
      </c>
      <c r="B63" s="46">
        <v>2027</v>
      </c>
      <c r="C63" s="46">
        <v>10</v>
      </c>
      <c r="D63" s="47">
        <v>5.8303135305205367E-2</v>
      </c>
      <c r="E63" s="47">
        <v>5.1105810149258746E-2</v>
      </c>
      <c r="F63" s="47">
        <v>5.9684747489578242E-2</v>
      </c>
      <c r="G63" s="47">
        <v>5.1178630490133187E-2</v>
      </c>
      <c r="H63" s="47">
        <v>5.5344134998982934E-2</v>
      </c>
      <c r="I63" s="47">
        <v>5.6930002097878865E-2</v>
      </c>
      <c r="J63" s="47">
        <v>4.6370566329453161E-2</v>
      </c>
      <c r="K63" s="47">
        <v>5.018751803910311E-2</v>
      </c>
      <c r="L63" s="47">
        <v>415.79806224044376</v>
      </c>
      <c r="M63" s="47">
        <v>0</v>
      </c>
      <c r="N63" s="47">
        <v>0</v>
      </c>
    </row>
    <row r="64" spans="1:26" x14ac:dyDescent="0.3">
      <c r="A64" s="45" t="s">
        <v>117</v>
      </c>
      <c r="B64" s="46">
        <v>2027</v>
      </c>
      <c r="C64" s="46">
        <v>11</v>
      </c>
      <c r="D64" s="47">
        <v>5.5352628761137605E-2</v>
      </c>
      <c r="E64" s="47">
        <v>4.8169630189396226E-2</v>
      </c>
      <c r="F64" s="47">
        <v>5.6310847816120564E-2</v>
      </c>
      <c r="G64" s="47">
        <v>4.8380361044056672E-2</v>
      </c>
      <c r="H64" s="47">
        <v>5.2165509572139647E-2</v>
      </c>
      <c r="I64" s="47">
        <v>5.3630784283454337E-2</v>
      </c>
      <c r="J64" s="47">
        <v>4.3654540581170978E-2</v>
      </c>
      <c r="K64" s="47">
        <v>4.7332209227405338E-2</v>
      </c>
      <c r="L64" s="47">
        <v>422.34167206125431</v>
      </c>
      <c r="M64" s="47">
        <v>0</v>
      </c>
      <c r="N64" s="47">
        <v>0</v>
      </c>
    </row>
    <row r="65" spans="1:18" x14ac:dyDescent="0.3">
      <c r="A65" s="45" t="s">
        <v>118</v>
      </c>
      <c r="B65" s="46">
        <v>2027</v>
      </c>
      <c r="C65" s="46">
        <v>12</v>
      </c>
      <c r="D65" s="47">
        <v>5.2775300271110992E-2</v>
      </c>
      <c r="E65" s="47">
        <v>4.5608045049561306E-2</v>
      </c>
      <c r="F65" s="47">
        <v>5.3411448877614898E-2</v>
      </c>
      <c r="G65" s="47">
        <v>4.5935857236765236E-2</v>
      </c>
      <c r="H65" s="47">
        <v>4.9505456404526492E-2</v>
      </c>
      <c r="I65" s="47">
        <v>5.0833173404415732E-2</v>
      </c>
      <c r="J65" s="47">
        <v>4.1398537283012779E-2</v>
      </c>
      <c r="K65" s="47">
        <v>4.4885818918800606E-2</v>
      </c>
      <c r="L65" s="47">
        <v>426.95405084292094</v>
      </c>
      <c r="M65" s="47">
        <v>0</v>
      </c>
      <c r="N65" s="47">
        <v>0</v>
      </c>
    </row>
    <row r="66" spans="1:18" x14ac:dyDescent="0.3">
      <c r="A66" s="45" t="s">
        <v>119</v>
      </c>
      <c r="B66" s="46">
        <v>2027</v>
      </c>
      <c r="C66" s="46">
        <v>13</v>
      </c>
      <c r="D66" s="47">
        <v>5.0274679678169683E-2</v>
      </c>
      <c r="E66" s="47">
        <v>4.3304861587286796E-2</v>
      </c>
      <c r="F66" s="47">
        <v>5.0889821644133519E-2</v>
      </c>
      <c r="G66" s="47">
        <v>4.3613703525318272E-2</v>
      </c>
      <c r="H66" s="47">
        <v>4.7059074887950948E-2</v>
      </c>
      <c r="I66" s="47">
        <v>4.8331002284290756E-2</v>
      </c>
      <c r="J66" s="47">
        <v>3.9273113322284808E-2</v>
      </c>
      <c r="K66" s="47">
        <v>4.2628431394751781E-2</v>
      </c>
      <c r="L66" s="47">
        <v>432.67105862640545</v>
      </c>
      <c r="M66" s="47">
        <v>0</v>
      </c>
      <c r="N66" s="47">
        <v>0</v>
      </c>
    </row>
    <row r="67" spans="1:18" x14ac:dyDescent="0.3">
      <c r="A67" s="45" t="s">
        <v>120</v>
      </c>
      <c r="B67" s="46">
        <v>2027</v>
      </c>
      <c r="C67" s="46">
        <v>14</v>
      </c>
      <c r="D67" s="47">
        <v>4.8017993678196487E-2</v>
      </c>
      <c r="E67" s="47">
        <v>4.1262554565935326E-2</v>
      </c>
      <c r="F67" s="47">
        <v>4.8613264571405121E-2</v>
      </c>
      <c r="G67" s="47">
        <v>4.1323133011355366E-2</v>
      </c>
      <c r="H67" s="47">
        <v>4.4647449443047833E-2</v>
      </c>
      <c r="I67" s="47">
        <v>4.5870358234695069E-2</v>
      </c>
      <c r="J67" s="47">
        <v>3.7271122603390786E-2</v>
      </c>
      <c r="K67" s="47">
        <v>4.0508332210384766E-2</v>
      </c>
      <c r="L67" s="47">
        <v>439.02750639971441</v>
      </c>
      <c r="M67" s="47">
        <v>0</v>
      </c>
      <c r="N67" s="47">
        <v>0</v>
      </c>
    </row>
    <row r="68" spans="1:18" x14ac:dyDescent="0.3">
      <c r="A68" s="45" t="s">
        <v>121</v>
      </c>
      <c r="B68" s="46">
        <v>2027</v>
      </c>
      <c r="C68" s="46">
        <v>15</v>
      </c>
      <c r="D68" s="47">
        <v>4.57443188808105E-2</v>
      </c>
      <c r="E68" s="47">
        <v>3.9306442988136354E-2</v>
      </c>
      <c r="F68" s="47">
        <v>4.6334656643092338E-2</v>
      </c>
      <c r="G68" s="47">
        <v>3.9307300295411469E-2</v>
      </c>
      <c r="H68" s="47">
        <v>4.2535746091336042E-2</v>
      </c>
      <c r="I68" s="47">
        <v>4.3767546571344636E-2</v>
      </c>
      <c r="J68" s="47">
        <v>3.5514527975876377E-2</v>
      </c>
      <c r="K68" s="47">
        <v>3.8688933474607251E-2</v>
      </c>
      <c r="L68" s="47">
        <v>445.52663747475009</v>
      </c>
      <c r="M68" s="47">
        <v>0</v>
      </c>
      <c r="N68" s="47">
        <v>0</v>
      </c>
    </row>
    <row r="69" spans="1:18" x14ac:dyDescent="0.3">
      <c r="A69" s="45" t="s">
        <v>122</v>
      </c>
      <c r="B69" s="46">
        <v>2027</v>
      </c>
      <c r="C69" s="46">
        <v>16</v>
      </c>
      <c r="D69" s="47">
        <v>4.3774967931571748E-2</v>
      </c>
      <c r="E69" s="47">
        <v>3.7566489748285817E-2</v>
      </c>
      <c r="F69" s="47">
        <v>4.4339506150996168E-2</v>
      </c>
      <c r="G69" s="47">
        <v>3.7598195115467879E-2</v>
      </c>
      <c r="H69" s="47">
        <v>4.0759305446711205E-2</v>
      </c>
      <c r="I69" s="47">
        <v>4.2066529230188138E-2</v>
      </c>
      <c r="J69" s="47">
        <v>3.4001239829279946E-2</v>
      </c>
      <c r="K69" s="47">
        <v>3.7185480417809454E-2</v>
      </c>
      <c r="L69" s="47">
        <v>451.89412984829534</v>
      </c>
      <c r="M69" s="47">
        <v>0</v>
      </c>
      <c r="N69" s="47">
        <v>0</v>
      </c>
    </row>
    <row r="70" spans="1:18" x14ac:dyDescent="0.3">
      <c r="A70" s="45" t="s">
        <v>123</v>
      </c>
      <c r="B70" s="46">
        <v>2027</v>
      </c>
      <c r="C70" s="46">
        <v>17</v>
      </c>
      <c r="D70" s="47">
        <v>4.2043748841134682E-2</v>
      </c>
      <c r="E70" s="47">
        <v>3.6048104451741211E-2</v>
      </c>
      <c r="F70" s="47">
        <v>4.261709674235048E-2</v>
      </c>
      <c r="G70" s="47">
        <v>3.6128783674047295E-2</v>
      </c>
      <c r="H70" s="47">
        <v>3.9211209476625104E-2</v>
      </c>
      <c r="I70" s="47">
        <v>4.0578667941743175E-2</v>
      </c>
      <c r="J70" s="47">
        <v>3.2717854599177046E-2</v>
      </c>
      <c r="K70" s="47">
        <v>3.5956565251159527E-2</v>
      </c>
      <c r="L70" s="47">
        <v>458.21176378496318</v>
      </c>
      <c r="M70" s="47">
        <v>0</v>
      </c>
      <c r="N70" s="47">
        <v>0</v>
      </c>
      <c r="R70" s="14"/>
    </row>
    <row r="71" spans="1:18" x14ac:dyDescent="0.3">
      <c r="A71" s="45" t="s">
        <v>124</v>
      </c>
      <c r="B71" s="46">
        <v>2027</v>
      </c>
      <c r="C71" s="46">
        <v>18</v>
      </c>
      <c r="D71" s="47">
        <v>4.051284292274069E-2</v>
      </c>
      <c r="E71" s="47">
        <v>3.47203742531468E-2</v>
      </c>
      <c r="F71" s="47">
        <v>4.1132991177751661E-2</v>
      </c>
      <c r="G71" s="47">
        <v>3.4848701252939519E-2</v>
      </c>
      <c r="H71" s="47">
        <v>3.7890938369919983E-2</v>
      </c>
      <c r="I71" s="47">
        <v>3.9304011040263605E-2</v>
      </c>
      <c r="J71" s="47">
        <v>3.1643733606075655E-2</v>
      </c>
      <c r="K71" s="47">
        <v>3.4900794807191708E-2</v>
      </c>
      <c r="L71" s="47">
        <v>464.57281702403117</v>
      </c>
      <c r="M71" s="47">
        <v>0</v>
      </c>
      <c r="N71" s="47">
        <v>0</v>
      </c>
    </row>
    <row r="72" spans="1:18" x14ac:dyDescent="0.3">
      <c r="A72" s="45" t="s">
        <v>125</v>
      </c>
      <c r="B72" s="46">
        <v>2027</v>
      </c>
      <c r="C72" s="46">
        <v>19</v>
      </c>
      <c r="D72" s="47">
        <v>3.915531759273793E-2</v>
      </c>
      <c r="E72" s="47">
        <v>3.3531812956845937E-2</v>
      </c>
      <c r="F72" s="47">
        <v>3.9786211598469089E-2</v>
      </c>
      <c r="G72" s="47">
        <v>3.3694482769888519E-2</v>
      </c>
      <c r="H72" s="47">
        <v>3.6696438297954576E-2</v>
      </c>
      <c r="I72" s="47">
        <v>3.814983511501701E-2</v>
      </c>
      <c r="J72" s="47">
        <v>3.0674800993358564E-2</v>
      </c>
      <c r="K72" s="47">
        <v>3.3936938925308004E-2</v>
      </c>
      <c r="L72" s="47">
        <v>470.37315500737554</v>
      </c>
      <c r="M72" s="47">
        <v>0</v>
      </c>
      <c r="N72" s="47">
        <v>0</v>
      </c>
      <c r="R72" s="14"/>
    </row>
    <row r="73" spans="1:18" x14ac:dyDescent="0.3">
      <c r="A73" s="45" t="s">
        <v>126</v>
      </c>
      <c r="B73" s="46">
        <v>2027</v>
      </c>
      <c r="C73" s="46">
        <v>20</v>
      </c>
      <c r="D73" s="47">
        <v>3.7947460211037481E-2</v>
      </c>
      <c r="E73" s="47">
        <v>3.2468920043004411E-2</v>
      </c>
      <c r="F73" s="47">
        <v>3.8589620004469756E-2</v>
      </c>
      <c r="G73" s="47">
        <v>3.2685758549241203E-2</v>
      </c>
      <c r="H73" s="47">
        <v>3.5660058900351274E-2</v>
      </c>
      <c r="I73" s="47">
        <v>3.7144125514707096E-2</v>
      </c>
      <c r="J73" s="47">
        <v>2.9867877188724416E-2</v>
      </c>
      <c r="K73" s="47">
        <v>3.309917967633174E-2</v>
      </c>
      <c r="L73" s="47">
        <v>475.55636738159166</v>
      </c>
      <c r="M73" s="47">
        <v>0</v>
      </c>
      <c r="N73" s="47">
        <v>0</v>
      </c>
    </row>
    <row r="74" spans="1:18" x14ac:dyDescent="0.3">
      <c r="A74" s="45" t="s">
        <v>127</v>
      </c>
      <c r="B74" s="46">
        <v>2027</v>
      </c>
      <c r="C74" s="46">
        <v>21</v>
      </c>
      <c r="D74" s="47">
        <v>3.6844826432013082E-2</v>
      </c>
      <c r="E74" s="47">
        <v>3.1504306744052329E-2</v>
      </c>
      <c r="F74" s="47">
        <v>3.7518856069295468E-2</v>
      </c>
      <c r="G74" s="47">
        <v>3.179189326639633E-2</v>
      </c>
      <c r="H74" s="47">
        <v>3.4740407303750602E-2</v>
      </c>
      <c r="I74" s="47">
        <v>3.623443989157301E-2</v>
      </c>
      <c r="J74" s="47">
        <v>2.9145847542542715E-2</v>
      </c>
      <c r="K74" s="47">
        <v>3.2347353362944198E-2</v>
      </c>
      <c r="L74" s="47">
        <v>480.1547464863778</v>
      </c>
      <c r="M74" s="47">
        <v>0</v>
      </c>
      <c r="N74" s="47">
        <v>0</v>
      </c>
    </row>
    <row r="75" spans="1:18" x14ac:dyDescent="0.3">
      <c r="A75" s="45" t="s">
        <v>128</v>
      </c>
      <c r="B75" s="46">
        <v>2027</v>
      </c>
      <c r="C75" s="46">
        <v>22</v>
      </c>
      <c r="D75" s="47">
        <v>3.585352854647679E-2</v>
      </c>
      <c r="E75" s="47">
        <v>3.064857082865316E-2</v>
      </c>
      <c r="F75" s="47">
        <v>3.6548836079329815E-2</v>
      </c>
      <c r="G75" s="47">
        <v>3.094538139644E-2</v>
      </c>
      <c r="H75" s="47">
        <v>3.3858667428548372E-2</v>
      </c>
      <c r="I75" s="47">
        <v>3.5377482375595348E-2</v>
      </c>
      <c r="J75" s="47">
        <v>2.8441058711871647E-2</v>
      </c>
      <c r="K75" s="47">
        <v>3.1662918508491365E-2</v>
      </c>
      <c r="L75" s="47">
        <v>484.19949491357306</v>
      </c>
      <c r="M75" s="47">
        <v>0</v>
      </c>
      <c r="N75" s="47">
        <v>0</v>
      </c>
    </row>
    <row r="76" spans="1:18" x14ac:dyDescent="0.3">
      <c r="A76" s="45" t="s">
        <v>129</v>
      </c>
      <c r="B76" s="46">
        <v>2027</v>
      </c>
      <c r="C76" s="46">
        <v>23</v>
      </c>
      <c r="D76" s="47">
        <v>3.4950001648123959E-2</v>
      </c>
      <c r="E76" s="47">
        <v>2.98566060840562E-2</v>
      </c>
      <c r="F76" s="47">
        <v>3.5657682563419307E-2</v>
      </c>
      <c r="G76" s="47">
        <v>3.0190517593422398E-2</v>
      </c>
      <c r="H76" s="47">
        <v>3.3069551670314015E-2</v>
      </c>
      <c r="I76" s="47">
        <v>3.4606659348040802E-2</v>
      </c>
      <c r="J76" s="47">
        <v>2.7788699700370279E-2</v>
      </c>
      <c r="K76" s="47">
        <v>3.1013920009376032E-2</v>
      </c>
      <c r="L76" s="47">
        <v>487.66023064013251</v>
      </c>
      <c r="M76" s="47">
        <v>0</v>
      </c>
      <c r="N76" s="47">
        <v>0</v>
      </c>
    </row>
    <row r="77" spans="1:18" x14ac:dyDescent="0.3">
      <c r="A77" s="45" t="s">
        <v>130</v>
      </c>
      <c r="B77" s="46">
        <v>2028</v>
      </c>
      <c r="C77" s="46">
        <v>1</v>
      </c>
      <c r="D77" s="47">
        <v>8.7823647077849926E-2</v>
      </c>
      <c r="E77" s="47">
        <v>8.2119885252018424E-2</v>
      </c>
      <c r="F77" s="47">
        <v>7.3414881277237484E-2</v>
      </c>
      <c r="G77" s="47">
        <v>9.0530195374407083E-2</v>
      </c>
      <c r="H77" s="47">
        <v>9.7461268768283982E-2</v>
      </c>
      <c r="I77" s="47">
        <v>8.0071431163712695E-2</v>
      </c>
      <c r="J77" s="47">
        <v>7.9486216755433048E-2</v>
      </c>
      <c r="K77" s="47">
        <v>6.7632035043944189E-2</v>
      </c>
      <c r="L77" s="47">
        <v>425.93185197932189</v>
      </c>
      <c r="M77" s="47">
        <v>0</v>
      </c>
      <c r="N77" s="47">
        <v>0</v>
      </c>
    </row>
    <row r="78" spans="1:18" x14ac:dyDescent="0.3">
      <c r="A78" s="45" t="s">
        <v>131</v>
      </c>
      <c r="B78" s="46">
        <v>2028</v>
      </c>
      <c r="C78" s="46">
        <v>2</v>
      </c>
      <c r="D78" s="47">
        <v>8.2814551690920987E-2</v>
      </c>
      <c r="E78" s="47">
        <v>7.9055875210110718E-2</v>
      </c>
      <c r="F78" s="47">
        <v>7.9096212653907427E-2</v>
      </c>
      <c r="G78" s="47">
        <v>6.5822346430585821E-2</v>
      </c>
      <c r="H78" s="47">
        <v>7.3620863046677448E-2</v>
      </c>
      <c r="I78" s="47">
        <v>6.9416395945393491E-2</v>
      </c>
      <c r="J78" s="47">
        <v>6.9633338744302067E-2</v>
      </c>
      <c r="K78" s="47">
        <v>6.6395355426713792E-2</v>
      </c>
      <c r="L78" s="47">
        <v>426.86393943784134</v>
      </c>
      <c r="M78" s="47">
        <v>0</v>
      </c>
      <c r="N78" s="47">
        <v>0</v>
      </c>
    </row>
    <row r="79" spans="1:18" x14ac:dyDescent="0.3">
      <c r="A79" s="45" t="s">
        <v>132</v>
      </c>
      <c r="B79" s="46">
        <v>2028</v>
      </c>
      <c r="C79" s="46">
        <v>3</v>
      </c>
      <c r="D79" s="47">
        <v>7.2587653068451843E-2</v>
      </c>
      <c r="E79" s="47">
        <v>7.1512738606251139E-2</v>
      </c>
      <c r="F79" s="47">
        <v>7.637175635259115E-2</v>
      </c>
      <c r="G79" s="47">
        <v>6.0547028511418376E-2</v>
      </c>
      <c r="H79" s="47">
        <v>6.5597957364633641E-2</v>
      </c>
      <c r="I79" s="47">
        <v>6.7802530713699613E-2</v>
      </c>
      <c r="J79" s="47">
        <v>6.4034728867675736E-2</v>
      </c>
      <c r="K79" s="47">
        <v>6.7851791315941115E-2</v>
      </c>
      <c r="L79" s="47">
        <v>427.16373148378648</v>
      </c>
      <c r="M79" s="47">
        <v>0</v>
      </c>
      <c r="N79" s="47">
        <v>0</v>
      </c>
    </row>
    <row r="80" spans="1:18" x14ac:dyDescent="0.3">
      <c r="A80" s="45" t="s">
        <v>133</v>
      </c>
      <c r="B80" s="46">
        <v>2028</v>
      </c>
      <c r="C80" s="46">
        <v>4</v>
      </c>
      <c r="D80" s="47">
        <v>6.724581692563518E-2</v>
      </c>
      <c r="E80" s="47">
        <v>6.3112843208396815E-2</v>
      </c>
      <c r="F80" s="47">
        <v>7.0489034618543778E-2</v>
      </c>
      <c r="G80" s="47">
        <v>5.6166168759998664E-2</v>
      </c>
      <c r="H80" s="47">
        <v>6.100302409729233E-2</v>
      </c>
      <c r="I80" s="47">
        <v>6.4692271968691123E-2</v>
      </c>
      <c r="J80" s="47">
        <v>5.8528376126902197E-2</v>
      </c>
      <c r="K80" s="47">
        <v>6.2922481453514839E-2</v>
      </c>
      <c r="L80" s="47">
        <v>428.98996963473473</v>
      </c>
      <c r="M80" s="47">
        <v>0</v>
      </c>
      <c r="N80" s="47">
        <v>0</v>
      </c>
    </row>
    <row r="81" spans="1:14" x14ac:dyDescent="0.3">
      <c r="A81" s="45" t="s">
        <v>134</v>
      </c>
      <c r="B81" s="46">
        <v>2028</v>
      </c>
      <c r="C81" s="46">
        <v>5</v>
      </c>
      <c r="D81" s="47">
        <v>6.3571005541405101E-2</v>
      </c>
      <c r="E81" s="47">
        <v>5.8471332209042326E-2</v>
      </c>
      <c r="F81" s="47">
        <v>6.5778941635444024E-2</v>
      </c>
      <c r="G81" s="47">
        <v>5.3085007063816914E-2</v>
      </c>
      <c r="H81" s="47">
        <v>5.8013773318896809E-2</v>
      </c>
      <c r="I81" s="47">
        <v>6.2140080238178221E-2</v>
      </c>
      <c r="J81" s="47">
        <v>5.5079135469597695E-2</v>
      </c>
      <c r="K81" s="47">
        <v>5.9592390710087755E-2</v>
      </c>
      <c r="L81" s="47">
        <v>429.75303032114118</v>
      </c>
      <c r="M81" s="47">
        <v>0</v>
      </c>
      <c r="N81" s="47">
        <v>0</v>
      </c>
    </row>
    <row r="82" spans="1:14" x14ac:dyDescent="0.3">
      <c r="A82" s="45" t="s">
        <v>135</v>
      </c>
      <c r="B82" s="46">
        <v>2028</v>
      </c>
      <c r="C82" s="46">
        <v>6</v>
      </c>
      <c r="D82" s="47">
        <v>6.3246305218531557E-2</v>
      </c>
      <c r="E82" s="47">
        <v>5.6151443811234117E-2</v>
      </c>
      <c r="F82" s="47">
        <v>6.5106084931763161E-2</v>
      </c>
      <c r="G82" s="47">
        <v>5.1902304044147279E-2</v>
      </c>
      <c r="H82" s="47">
        <v>5.6819029153252078E-2</v>
      </c>
      <c r="I82" s="47">
        <v>6.0874740510383919E-2</v>
      </c>
      <c r="J82" s="47">
        <v>5.3144582567219746E-2</v>
      </c>
      <c r="K82" s="47">
        <v>5.7897897972555706E-2</v>
      </c>
      <c r="L82" s="47">
        <v>431.4002937318748</v>
      </c>
      <c r="M82" s="47">
        <v>0</v>
      </c>
      <c r="N82" s="47">
        <v>0</v>
      </c>
    </row>
    <row r="83" spans="1:14" x14ac:dyDescent="0.3">
      <c r="A83" s="45" t="s">
        <v>136</v>
      </c>
      <c r="B83" s="46">
        <v>2028</v>
      </c>
      <c r="C83" s="46">
        <v>7</v>
      </c>
      <c r="D83" s="47">
        <v>6.1693008706545725E-2</v>
      </c>
      <c r="E83" s="47">
        <v>5.3697063664240874E-2</v>
      </c>
      <c r="F83" s="47">
        <v>6.2916221957648316E-2</v>
      </c>
      <c r="G83" s="47">
        <v>5.0048607148935755E-2</v>
      </c>
      <c r="H83" s="47">
        <v>5.4720055726347541E-2</v>
      </c>
      <c r="I83" s="47">
        <v>5.8577421835526444E-2</v>
      </c>
      <c r="J83" s="47">
        <v>5.0062343631199664E-2</v>
      </c>
      <c r="K83" s="47">
        <v>5.4563731029659772E-2</v>
      </c>
      <c r="L83" s="47">
        <v>435.15444713082792</v>
      </c>
      <c r="M83" s="47">
        <v>0</v>
      </c>
      <c r="N83" s="47">
        <v>0</v>
      </c>
    </row>
    <row r="84" spans="1:14" x14ac:dyDescent="0.3">
      <c r="A84" s="45" t="s">
        <v>137</v>
      </c>
      <c r="B84" s="46">
        <v>2028</v>
      </c>
      <c r="C84" s="46">
        <v>8</v>
      </c>
      <c r="D84" s="47">
        <v>5.9056168591253677E-2</v>
      </c>
      <c r="E84" s="47">
        <v>5.0569200170615392E-2</v>
      </c>
      <c r="F84" s="47">
        <v>5.896351114274314E-2</v>
      </c>
      <c r="G84" s="47">
        <v>4.6803682637102134E-2</v>
      </c>
      <c r="H84" s="47">
        <v>5.1075221634343526E-2</v>
      </c>
      <c r="I84" s="47">
        <v>5.4308388243036666E-2</v>
      </c>
      <c r="J84" s="47">
        <v>4.6342870078103095E-2</v>
      </c>
      <c r="K84" s="47">
        <v>5.0636968333250501E-2</v>
      </c>
      <c r="L84" s="47">
        <v>446.02531414539544</v>
      </c>
      <c r="M84" s="47">
        <v>0</v>
      </c>
      <c r="N84" s="47">
        <v>0</v>
      </c>
    </row>
    <row r="85" spans="1:14" x14ac:dyDescent="0.3">
      <c r="A85" s="45" t="s">
        <v>138</v>
      </c>
      <c r="B85" s="46">
        <v>2028</v>
      </c>
      <c r="C85" s="46">
        <v>9</v>
      </c>
      <c r="D85" s="47">
        <v>5.5351097974207675E-2</v>
      </c>
      <c r="E85" s="47">
        <v>4.6892494317090305E-2</v>
      </c>
      <c r="F85" s="47">
        <v>5.4677386431220533E-2</v>
      </c>
      <c r="G85" s="47">
        <v>4.3966008298111509E-2</v>
      </c>
      <c r="H85" s="47">
        <v>4.8054042781603704E-2</v>
      </c>
      <c r="I85" s="47">
        <v>5.0556973818432119E-2</v>
      </c>
      <c r="J85" s="47">
        <v>4.3078244661360218E-2</v>
      </c>
      <c r="K85" s="47">
        <v>4.7132802143091707E-2</v>
      </c>
      <c r="L85" s="47">
        <v>450.31946299101156</v>
      </c>
      <c r="M85" s="47">
        <v>0</v>
      </c>
      <c r="N85" s="47">
        <v>0</v>
      </c>
    </row>
    <row r="86" spans="1:14" x14ac:dyDescent="0.3">
      <c r="A86" s="45" t="s">
        <v>139</v>
      </c>
      <c r="B86" s="46">
        <v>2028</v>
      </c>
      <c r="C86" s="46">
        <v>10</v>
      </c>
      <c r="D86" s="47">
        <v>5.2282698669066187E-2</v>
      </c>
      <c r="E86" s="47">
        <v>4.3945241011675552E-2</v>
      </c>
      <c r="F86" s="47">
        <v>5.130458331209968E-2</v>
      </c>
      <c r="G86" s="47">
        <v>4.142348368300805E-2</v>
      </c>
      <c r="H86" s="47">
        <v>4.5090720289252435E-2</v>
      </c>
      <c r="I86" s="47">
        <v>4.7381807867754179E-2</v>
      </c>
      <c r="J86" s="47">
        <v>4.0301578114521404E-2</v>
      </c>
      <c r="K86" s="47">
        <v>4.4179889783284639E-2</v>
      </c>
      <c r="L86" s="47">
        <v>454.79452057784397</v>
      </c>
      <c r="M86" s="47">
        <v>0</v>
      </c>
      <c r="N86" s="47">
        <v>0</v>
      </c>
    </row>
    <row r="87" spans="1:14" x14ac:dyDescent="0.3">
      <c r="A87" s="45" t="s">
        <v>140</v>
      </c>
      <c r="B87" s="46">
        <v>2028</v>
      </c>
      <c r="C87" s="46">
        <v>11</v>
      </c>
      <c r="D87" s="47">
        <v>4.9638802974967436E-2</v>
      </c>
      <c r="E87" s="47">
        <v>4.1404487788132036E-2</v>
      </c>
      <c r="F87" s="47">
        <v>4.8445430473584093E-2</v>
      </c>
      <c r="G87" s="47">
        <v>3.9215787887212653E-2</v>
      </c>
      <c r="H87" s="47">
        <v>4.2651613436463232E-2</v>
      </c>
      <c r="I87" s="47">
        <v>4.4728207992228236E-2</v>
      </c>
      <c r="J87" s="47">
        <v>3.8036673152886585E-2</v>
      </c>
      <c r="K87" s="47">
        <v>4.1687987829518977E-2</v>
      </c>
      <c r="L87" s="47">
        <v>457.52705042742036</v>
      </c>
      <c r="M87" s="47">
        <v>0</v>
      </c>
      <c r="N87" s="47">
        <v>0</v>
      </c>
    </row>
    <row r="88" spans="1:14" x14ac:dyDescent="0.3">
      <c r="A88" s="45" t="s">
        <v>141</v>
      </c>
      <c r="B88" s="46">
        <v>2028</v>
      </c>
      <c r="C88" s="46">
        <v>12</v>
      </c>
      <c r="D88" s="47">
        <v>4.7080476534467043E-2</v>
      </c>
      <c r="E88" s="47">
        <v>3.9135650992615949E-2</v>
      </c>
      <c r="F88" s="47">
        <v>4.5985617694058137E-2</v>
      </c>
      <c r="G88" s="47">
        <v>3.7093438868313733E-2</v>
      </c>
      <c r="H88" s="47">
        <v>4.0400702794851223E-2</v>
      </c>
      <c r="I88" s="47">
        <v>4.2365723815175962E-2</v>
      </c>
      <c r="J88" s="47">
        <v>3.5908520013399274E-2</v>
      </c>
      <c r="K88" s="47">
        <v>3.9402893367063076E-2</v>
      </c>
      <c r="L88" s="47">
        <v>461.81851826361998</v>
      </c>
      <c r="M88" s="47">
        <v>0</v>
      </c>
      <c r="N88" s="47">
        <v>0</v>
      </c>
    </row>
    <row r="89" spans="1:14" x14ac:dyDescent="0.3">
      <c r="A89" s="45" t="s">
        <v>142</v>
      </c>
      <c r="B89" s="46">
        <v>2028</v>
      </c>
      <c r="C89" s="46">
        <v>13</v>
      </c>
      <c r="D89" s="47">
        <v>4.4789908870408353E-2</v>
      </c>
      <c r="E89" s="47">
        <v>3.7139571600010822E-2</v>
      </c>
      <c r="F89" s="47">
        <v>4.3776034817003144E-2</v>
      </c>
      <c r="G89" s="47">
        <v>3.4965635107068002E-2</v>
      </c>
      <c r="H89" s="47">
        <v>3.8148027506656253E-2</v>
      </c>
      <c r="I89" s="47">
        <v>4.0017435782211688E-2</v>
      </c>
      <c r="J89" s="47">
        <v>3.3908401665040631E-2</v>
      </c>
      <c r="K89" s="47">
        <v>3.7264475428229159E-2</v>
      </c>
      <c r="L89" s="47">
        <v>467.05848753371214</v>
      </c>
      <c r="M89" s="47">
        <v>0</v>
      </c>
      <c r="N89" s="47">
        <v>0</v>
      </c>
    </row>
    <row r="90" spans="1:14" x14ac:dyDescent="0.3">
      <c r="A90" s="45" t="s">
        <v>143</v>
      </c>
      <c r="B90" s="46">
        <v>2028</v>
      </c>
      <c r="C90" s="46">
        <v>14</v>
      </c>
      <c r="D90" s="47">
        <v>4.2477463696270389E-2</v>
      </c>
      <c r="E90" s="47">
        <v>3.5223676192634022E-2</v>
      </c>
      <c r="F90" s="47">
        <v>4.1546159799229834E-2</v>
      </c>
      <c r="G90" s="47">
        <v>3.3106523459687821E-2</v>
      </c>
      <c r="H90" s="47">
        <v>3.6191728089960934E-2</v>
      </c>
      <c r="I90" s="47">
        <v>3.8035526358016866E-2</v>
      </c>
      <c r="J90" s="47">
        <v>3.2169348528437912E-2</v>
      </c>
      <c r="K90" s="47">
        <v>3.5450174401577973E-2</v>
      </c>
      <c r="L90" s="47">
        <v>472.6404597210215</v>
      </c>
      <c r="M90" s="47">
        <v>0</v>
      </c>
      <c r="N90" s="47">
        <v>0</v>
      </c>
    </row>
    <row r="91" spans="1:14" x14ac:dyDescent="0.3">
      <c r="A91" s="45" t="s">
        <v>144</v>
      </c>
      <c r="B91" s="46">
        <v>2028</v>
      </c>
      <c r="C91" s="46">
        <v>15</v>
      </c>
      <c r="D91" s="47">
        <v>4.0494137498309012E-2</v>
      </c>
      <c r="E91" s="47">
        <v>3.3531127510122744E-2</v>
      </c>
      <c r="F91" s="47">
        <v>3.9610706077974268E-2</v>
      </c>
      <c r="G91" s="47">
        <v>3.1553373097541242E-2</v>
      </c>
      <c r="H91" s="47">
        <v>3.4572339658776728E-2</v>
      </c>
      <c r="I91" s="47">
        <v>3.646778104224889E-2</v>
      </c>
      <c r="J91" s="47">
        <v>3.0687015523301688E-2</v>
      </c>
      <c r="K91" s="47">
        <v>3.3973246314439237E-2</v>
      </c>
      <c r="L91" s="47">
        <v>478.22655724700525</v>
      </c>
      <c r="M91" s="47">
        <v>0</v>
      </c>
      <c r="N91" s="47">
        <v>0</v>
      </c>
    </row>
    <row r="92" spans="1:14" x14ac:dyDescent="0.3">
      <c r="A92" s="45" t="s">
        <v>145</v>
      </c>
      <c r="B92" s="46">
        <v>2028</v>
      </c>
      <c r="C92" s="46">
        <v>16</v>
      </c>
      <c r="D92" s="47">
        <v>3.8764672834777081E-2</v>
      </c>
      <c r="E92" s="47">
        <v>3.2067334683222988E-2</v>
      </c>
      <c r="F92" s="47">
        <v>3.7957153110885371E-2</v>
      </c>
      <c r="G92" s="47">
        <v>3.0234830507519454E-2</v>
      </c>
      <c r="H92" s="47">
        <v>3.317487286133175E-2</v>
      </c>
      <c r="I92" s="47">
        <v>3.5108766136802493E-2</v>
      </c>
      <c r="J92" s="47">
        <v>2.9445347928871185E-2</v>
      </c>
      <c r="K92" s="47">
        <v>3.2786050213260719E-2</v>
      </c>
      <c r="L92" s="47">
        <v>483.87981872028143</v>
      </c>
      <c r="M92" s="47">
        <v>0</v>
      </c>
      <c r="N92" s="47">
        <v>0</v>
      </c>
    </row>
    <row r="93" spans="1:14" x14ac:dyDescent="0.3">
      <c r="A93" s="45" t="s">
        <v>146</v>
      </c>
      <c r="B93" s="46">
        <v>2028</v>
      </c>
      <c r="C93" s="46">
        <v>17</v>
      </c>
      <c r="D93" s="47">
        <v>3.7246300873719766E-2</v>
      </c>
      <c r="E93" s="47">
        <v>3.079844962557949E-2</v>
      </c>
      <c r="F93" s="47">
        <v>3.6547698996518656E-2</v>
      </c>
      <c r="G93" s="47">
        <v>2.9098243316134243E-2</v>
      </c>
      <c r="H93" s="47">
        <v>3.2000801904896223E-2</v>
      </c>
      <c r="I93" s="47">
        <v>3.3960156093991625E-2</v>
      </c>
      <c r="J93" s="47">
        <v>2.8421030722605614E-2</v>
      </c>
      <c r="K93" s="47">
        <v>3.1777288047993991E-2</v>
      </c>
      <c r="L93" s="47">
        <v>489.68058715135879</v>
      </c>
      <c r="M93" s="47">
        <v>0</v>
      </c>
      <c r="N93" s="47">
        <v>0</v>
      </c>
    </row>
    <row r="94" spans="1:14" x14ac:dyDescent="0.3">
      <c r="A94" s="45" t="s">
        <v>147</v>
      </c>
      <c r="B94" s="46">
        <v>2028</v>
      </c>
      <c r="C94" s="46">
        <v>18</v>
      </c>
      <c r="D94" s="47">
        <v>3.5908913445874525E-2</v>
      </c>
      <c r="E94" s="47">
        <v>2.9668928810740264E-2</v>
      </c>
      <c r="F94" s="47">
        <v>3.5273328618652088E-2</v>
      </c>
      <c r="G94" s="47">
        <v>2.807707876701122E-2</v>
      </c>
      <c r="H94" s="47">
        <v>3.0941620320773043E-2</v>
      </c>
      <c r="I94" s="47">
        <v>3.2923182660621317E-2</v>
      </c>
      <c r="J94" s="47">
        <v>2.7501222809109178E-2</v>
      </c>
      <c r="K94" s="47">
        <v>3.0859089906171162E-2</v>
      </c>
      <c r="L94" s="47">
        <v>494.96007761682262</v>
      </c>
      <c r="M94" s="47">
        <v>0</v>
      </c>
      <c r="N94" s="47">
        <v>0</v>
      </c>
    </row>
    <row r="95" spans="1:14" x14ac:dyDescent="0.3">
      <c r="A95" s="45" t="s">
        <v>148</v>
      </c>
      <c r="B95" s="46">
        <v>2028</v>
      </c>
      <c r="C95" s="46">
        <v>19</v>
      </c>
      <c r="D95" s="47">
        <v>3.4726412032547269E-2</v>
      </c>
      <c r="E95" s="47">
        <v>2.866470799501732E-2</v>
      </c>
      <c r="F95" s="47">
        <v>3.414871954979528E-2</v>
      </c>
      <c r="G95" s="47">
        <v>2.7194556897525857E-2</v>
      </c>
      <c r="H95" s="47">
        <v>3.0034303598547113E-2</v>
      </c>
      <c r="I95" s="47">
        <v>3.2029783719400212E-2</v>
      </c>
      <c r="J95" s="47">
        <v>2.674754967180443E-2</v>
      </c>
      <c r="K95" s="47">
        <v>3.0068774036626309E-2</v>
      </c>
      <c r="L95" s="47">
        <v>499.64939520622988</v>
      </c>
      <c r="M95" s="47">
        <v>0</v>
      </c>
      <c r="N95" s="47">
        <v>0</v>
      </c>
    </row>
    <row r="96" spans="1:14" x14ac:dyDescent="0.3">
      <c r="A96" s="45" t="s">
        <v>149</v>
      </c>
      <c r="B96" s="46">
        <v>2028</v>
      </c>
      <c r="C96" s="46">
        <v>20</v>
      </c>
      <c r="D96" s="47">
        <v>3.3650812965817338E-2</v>
      </c>
      <c r="E96" s="47">
        <v>2.7756868860330734E-2</v>
      </c>
      <c r="F96" s="47">
        <v>3.3148300140385271E-2</v>
      </c>
      <c r="G96" s="47">
        <v>2.6419323605483328E-2</v>
      </c>
      <c r="H96" s="47">
        <v>2.9235905137731187E-2</v>
      </c>
      <c r="I96" s="47">
        <v>3.12249103851324E-2</v>
      </c>
      <c r="J96" s="47">
        <v>2.6077177880084276E-2</v>
      </c>
      <c r="K96" s="47">
        <v>2.9363393352743641E-2</v>
      </c>
      <c r="L96" s="47">
        <v>503.77704504915312</v>
      </c>
      <c r="M96" s="47">
        <v>0</v>
      </c>
      <c r="N96" s="47">
        <v>0</v>
      </c>
    </row>
    <row r="97" spans="1:14" x14ac:dyDescent="0.3">
      <c r="A97" s="45" t="s">
        <v>150</v>
      </c>
      <c r="B97" s="46">
        <v>2028</v>
      </c>
      <c r="C97" s="46">
        <v>21</v>
      </c>
      <c r="D97" s="47">
        <v>3.2688764340435682E-2</v>
      </c>
      <c r="E97" s="47">
        <v>2.6957356250731604E-2</v>
      </c>
      <c r="F97" s="47">
        <v>3.2245848473479992E-2</v>
      </c>
      <c r="G97" s="47">
        <v>2.5680526825572616E-2</v>
      </c>
      <c r="H97" s="47">
        <v>2.8463496159315094E-2</v>
      </c>
      <c r="I97" s="47">
        <v>3.0463567458146712E-2</v>
      </c>
      <c r="J97" s="47">
        <v>2.541813993780798E-2</v>
      </c>
      <c r="K97" s="47">
        <v>2.8723510493403336E-2</v>
      </c>
      <c r="L97" s="47">
        <v>507.37119558130507</v>
      </c>
      <c r="M97" s="47">
        <v>0</v>
      </c>
      <c r="N97" s="47">
        <v>0</v>
      </c>
    </row>
    <row r="98" spans="1:14" x14ac:dyDescent="0.3">
      <c r="A98" s="45" t="s">
        <v>151</v>
      </c>
      <c r="B98" s="46">
        <v>2028</v>
      </c>
      <c r="C98" s="46">
        <v>22</v>
      </c>
      <c r="D98" s="47">
        <v>3.1815121807122641E-2</v>
      </c>
      <c r="E98" s="47">
        <v>2.6218367564532934E-2</v>
      </c>
      <c r="F98" s="47">
        <v>3.1418670315991153E-2</v>
      </c>
      <c r="G98" s="47">
        <v>2.5027154838876492E-2</v>
      </c>
      <c r="H98" s="47">
        <v>2.7777307115481046E-2</v>
      </c>
      <c r="I98" s="47">
        <v>2.9782884866906091E-2</v>
      </c>
      <c r="J98" s="47">
        <v>2.4808904092528068E-2</v>
      </c>
      <c r="K98" s="47">
        <v>2.8115429289096022E-2</v>
      </c>
      <c r="L98" s="47">
        <v>510.39482399523388</v>
      </c>
      <c r="M98" s="47">
        <v>0</v>
      </c>
      <c r="N98" s="47">
        <v>0</v>
      </c>
    </row>
    <row r="99" spans="1:14" x14ac:dyDescent="0.3">
      <c r="A99" s="45" t="s">
        <v>152</v>
      </c>
      <c r="B99" s="46">
        <v>2029</v>
      </c>
      <c r="C99" s="46">
        <v>1</v>
      </c>
      <c r="D99" s="47">
        <v>7.7605092488514868E-2</v>
      </c>
      <c r="E99" s="47">
        <v>7.5869304766526716E-2</v>
      </c>
      <c r="F99" s="47">
        <v>8.500479728564414E-2</v>
      </c>
      <c r="G99" s="47">
        <v>4.0126183529011712E-2</v>
      </c>
      <c r="H99" s="47">
        <v>4.8826841096206622E-2</v>
      </c>
      <c r="I99" s="47">
        <v>5.8335159318341497E-2</v>
      </c>
      <c r="J99" s="47">
        <v>5.9386345612725822E-2</v>
      </c>
      <c r="K99" s="47">
        <v>6.5109208624794204E-2</v>
      </c>
      <c r="L99" s="47">
        <v>427.83331039470136</v>
      </c>
      <c r="M99" s="47">
        <v>0</v>
      </c>
      <c r="N99" s="47">
        <v>0</v>
      </c>
    </row>
    <row r="100" spans="1:14" x14ac:dyDescent="0.3">
      <c r="A100" s="45" t="s">
        <v>153</v>
      </c>
      <c r="B100" s="46">
        <v>2029</v>
      </c>
      <c r="C100" s="46">
        <v>2</v>
      </c>
      <c r="D100" s="47">
        <v>6.4509588793665099E-2</v>
      </c>
      <c r="E100" s="47">
        <v>6.5888871051318854E-2</v>
      </c>
      <c r="F100" s="47">
        <v>7.7939479921955115E-2</v>
      </c>
      <c r="G100" s="47">
        <v>4.4650071021708308E-2</v>
      </c>
      <c r="H100" s="47">
        <v>4.8704154612580604E-2</v>
      </c>
      <c r="I100" s="47">
        <v>6.1297607808437765E-2</v>
      </c>
      <c r="J100" s="47">
        <v>5.5842410583656958E-2</v>
      </c>
      <c r="K100" s="47">
        <v>6.7968305229564582E-2</v>
      </c>
      <c r="L100" s="47">
        <v>427.81686916615354</v>
      </c>
      <c r="M100" s="47">
        <v>0</v>
      </c>
      <c r="N100" s="47">
        <v>0</v>
      </c>
    </row>
    <row r="101" spans="1:14" x14ac:dyDescent="0.3">
      <c r="A101" s="45" t="s">
        <v>154</v>
      </c>
      <c r="B101" s="46">
        <v>2029</v>
      </c>
      <c r="C101" s="46">
        <v>3</v>
      </c>
      <c r="D101" s="47">
        <v>5.9830625890159486E-2</v>
      </c>
      <c r="E101" s="47">
        <v>5.6263683373262145E-2</v>
      </c>
      <c r="F101" s="47">
        <v>6.94347100491291E-2</v>
      </c>
      <c r="G101" s="47">
        <v>4.3783141968100299E-2</v>
      </c>
      <c r="H101" s="47">
        <v>4.7865348887915611E-2</v>
      </c>
      <c r="I101" s="47">
        <v>5.9150414418476877E-2</v>
      </c>
      <c r="J101" s="47">
        <v>5.0976248871401245E-2</v>
      </c>
      <c r="K101" s="47">
        <v>6.1225400696869298E-2</v>
      </c>
      <c r="L101" s="47">
        <v>430.09195786459702</v>
      </c>
      <c r="M101" s="47">
        <v>0</v>
      </c>
      <c r="N101" s="47">
        <v>0</v>
      </c>
    </row>
    <row r="102" spans="1:14" x14ac:dyDescent="0.3">
      <c r="A102" s="45" t="s">
        <v>155</v>
      </c>
      <c r="B102" s="46">
        <v>2029</v>
      </c>
      <c r="C102" s="46">
        <v>4</v>
      </c>
      <c r="D102" s="47">
        <v>5.6889644224313633E-2</v>
      </c>
      <c r="E102" s="47">
        <v>5.1956391258420907E-2</v>
      </c>
      <c r="F102" s="47">
        <v>6.3675316277123459E-2</v>
      </c>
      <c r="G102" s="47">
        <v>4.2769230437438868E-2</v>
      </c>
      <c r="H102" s="47">
        <v>4.7146381008017289E-2</v>
      </c>
      <c r="I102" s="47">
        <v>5.7200171558250537E-2</v>
      </c>
      <c r="J102" s="47">
        <v>4.835522753894049E-2</v>
      </c>
      <c r="K102" s="47">
        <v>5.7377548727836764E-2</v>
      </c>
      <c r="L102" s="47">
        <v>430.80572691587594</v>
      </c>
      <c r="M102" s="47">
        <v>0</v>
      </c>
      <c r="N102" s="47">
        <v>0</v>
      </c>
    </row>
    <row r="103" spans="1:14" x14ac:dyDescent="0.3">
      <c r="A103" s="45" t="s">
        <v>156</v>
      </c>
      <c r="B103" s="46">
        <v>2029</v>
      </c>
      <c r="C103" s="46">
        <v>5</v>
      </c>
      <c r="D103" s="47">
        <v>5.7725567859341374E-2</v>
      </c>
      <c r="E103" s="47">
        <v>5.0318227768477851E-2</v>
      </c>
      <c r="F103" s="47">
        <v>6.3239703992077789E-2</v>
      </c>
      <c r="G103" s="47">
        <v>4.3225432314308442E-2</v>
      </c>
      <c r="H103" s="47">
        <v>4.7689680182635218E-2</v>
      </c>
      <c r="I103" s="47">
        <v>5.6562643300307976E-2</v>
      </c>
      <c r="J103" s="47">
        <v>4.7227537314831959E-2</v>
      </c>
      <c r="K103" s="47">
        <v>5.5711346859864175E-2</v>
      </c>
      <c r="L103" s="47">
        <v>432.62865401805544</v>
      </c>
      <c r="M103" s="47">
        <v>0</v>
      </c>
      <c r="N103" s="47">
        <v>0</v>
      </c>
    </row>
    <row r="104" spans="1:14" x14ac:dyDescent="0.3">
      <c r="A104" s="45" t="s">
        <v>157</v>
      </c>
      <c r="B104" s="46">
        <v>2029</v>
      </c>
      <c r="C104" s="46">
        <v>6</v>
      </c>
      <c r="D104" s="47">
        <v>5.6708278417088386E-2</v>
      </c>
      <c r="E104" s="47">
        <v>4.8275072143512288E-2</v>
      </c>
      <c r="F104" s="47">
        <v>6.0913477732060635E-2</v>
      </c>
      <c r="G104" s="47">
        <v>4.2326262362501262E-2</v>
      </c>
      <c r="H104" s="47">
        <v>4.6566660610969972E-2</v>
      </c>
      <c r="I104" s="47">
        <v>5.4477183723557934E-2</v>
      </c>
      <c r="J104" s="47">
        <v>4.4449389614868252E-2</v>
      </c>
      <c r="K104" s="47">
        <v>5.2070796493342536E-2</v>
      </c>
      <c r="L104" s="47">
        <v>436.9137669279898</v>
      </c>
      <c r="M104" s="47">
        <v>0</v>
      </c>
      <c r="N104" s="47">
        <v>0</v>
      </c>
    </row>
    <row r="105" spans="1:14" x14ac:dyDescent="0.3">
      <c r="A105" s="45" t="s">
        <v>158</v>
      </c>
      <c r="B105" s="46">
        <v>2029</v>
      </c>
      <c r="C105" s="46">
        <v>7</v>
      </c>
      <c r="D105" s="47">
        <v>5.4263230161247109E-2</v>
      </c>
      <c r="E105" s="47">
        <v>4.5312552769622254E-2</v>
      </c>
      <c r="F105" s="47">
        <v>5.6555773971195746E-2</v>
      </c>
      <c r="G105" s="47">
        <v>3.9518425314099319E-2</v>
      </c>
      <c r="H105" s="47">
        <v>4.3346860317311546E-2</v>
      </c>
      <c r="I105" s="47">
        <v>5.0016017657065738E-2</v>
      </c>
      <c r="J105" s="47">
        <v>4.0820869946502351E-2</v>
      </c>
      <c r="K105" s="47">
        <v>4.7805426861996327E-2</v>
      </c>
      <c r="L105" s="47">
        <v>449.37307808141543</v>
      </c>
      <c r="M105" s="47">
        <v>0</v>
      </c>
      <c r="N105" s="47">
        <v>0</v>
      </c>
    </row>
    <row r="106" spans="1:14" x14ac:dyDescent="0.3">
      <c r="A106" s="45" t="s">
        <v>159</v>
      </c>
      <c r="B106" s="46">
        <v>2029</v>
      </c>
      <c r="C106" s="46">
        <v>8</v>
      </c>
      <c r="D106" s="47">
        <v>5.0528020654813266E-2</v>
      </c>
      <c r="E106" s="47">
        <v>4.1660246312863407E-2</v>
      </c>
      <c r="F106" s="47">
        <v>5.1894346943755172E-2</v>
      </c>
      <c r="G106" s="47">
        <v>3.7049930540651761E-2</v>
      </c>
      <c r="H106" s="47">
        <v>4.0715694618360054E-2</v>
      </c>
      <c r="I106" s="47">
        <v>4.6173255454902411E-2</v>
      </c>
      <c r="J106" s="47">
        <v>3.7670647497010358E-2</v>
      </c>
      <c r="K106" s="47">
        <v>4.4088095521707435E-2</v>
      </c>
      <c r="L106" s="47">
        <v>453.94170198337628</v>
      </c>
      <c r="M106" s="47">
        <v>0</v>
      </c>
      <c r="N106" s="47">
        <v>0</v>
      </c>
    </row>
    <row r="107" spans="1:14" x14ac:dyDescent="0.3">
      <c r="A107" s="45" t="s">
        <v>160</v>
      </c>
      <c r="B107" s="46">
        <v>2029</v>
      </c>
      <c r="C107" s="46">
        <v>9</v>
      </c>
      <c r="D107" s="47">
        <v>4.7502690154253763E-2</v>
      </c>
      <c r="E107" s="47">
        <v>3.8811018862621234E-2</v>
      </c>
      <c r="F107" s="47">
        <v>4.8330903169330093E-2</v>
      </c>
      <c r="G107" s="47">
        <v>3.4818975066087908E-2</v>
      </c>
      <c r="H107" s="47">
        <v>3.8047248495086679E-2</v>
      </c>
      <c r="I107" s="47">
        <v>4.2985282600519772E-2</v>
      </c>
      <c r="J107" s="47">
        <v>3.5031518795926656E-2</v>
      </c>
      <c r="K107" s="47">
        <v>4.1025740581996983E-2</v>
      </c>
      <c r="L107" s="47">
        <v>458.67634725490149</v>
      </c>
      <c r="M107" s="47">
        <v>0</v>
      </c>
      <c r="N107" s="47">
        <v>0</v>
      </c>
    </row>
    <row r="108" spans="1:14" x14ac:dyDescent="0.3">
      <c r="A108" s="45" t="s">
        <v>161</v>
      </c>
      <c r="B108" s="46">
        <v>2029</v>
      </c>
      <c r="C108" s="46">
        <v>10</v>
      </c>
      <c r="D108" s="47">
        <v>4.4930957486424027E-2</v>
      </c>
      <c r="E108" s="47">
        <v>3.6384647986032644E-2</v>
      </c>
      <c r="F108" s="47">
        <v>4.5366923304596789E-2</v>
      </c>
      <c r="G108" s="47">
        <v>3.2889186130375031E-2</v>
      </c>
      <c r="H108" s="47">
        <v>3.5894079272193749E-2</v>
      </c>
      <c r="I108" s="47">
        <v>4.0370708631745168E-2</v>
      </c>
      <c r="J108" s="47">
        <v>3.2926319780075472E-2</v>
      </c>
      <c r="K108" s="47">
        <v>3.8489321748706846E-2</v>
      </c>
      <c r="L108" s="47">
        <v>461.42245228038445</v>
      </c>
      <c r="M108" s="47">
        <v>0</v>
      </c>
      <c r="N108" s="47">
        <v>0</v>
      </c>
    </row>
    <row r="109" spans="1:14" x14ac:dyDescent="0.3">
      <c r="A109" s="45" t="s">
        <v>162</v>
      </c>
      <c r="B109" s="46">
        <v>2029</v>
      </c>
      <c r="C109" s="46">
        <v>11</v>
      </c>
      <c r="D109" s="47">
        <v>4.2429682760584397E-2</v>
      </c>
      <c r="E109" s="47">
        <v>3.4229041948632008E-2</v>
      </c>
      <c r="F109" s="47">
        <v>4.2854593608463123E-2</v>
      </c>
      <c r="G109" s="47">
        <v>3.0993684452039285E-2</v>
      </c>
      <c r="H109" s="47">
        <v>3.3887294009423204E-2</v>
      </c>
      <c r="I109" s="47">
        <v>3.8061653546768819E-2</v>
      </c>
      <c r="J109" s="47">
        <v>3.0934167797186846E-2</v>
      </c>
      <c r="K109" s="47">
        <v>3.6180563965547891E-2</v>
      </c>
      <c r="L109" s="47">
        <v>465.91494674217199</v>
      </c>
      <c r="M109" s="47">
        <v>0</v>
      </c>
      <c r="N109" s="47">
        <v>0</v>
      </c>
    </row>
    <row r="110" spans="1:14" x14ac:dyDescent="0.3">
      <c r="A110" s="45" t="s">
        <v>163</v>
      </c>
      <c r="B110" s="46">
        <v>2029</v>
      </c>
      <c r="C110" s="46">
        <v>12</v>
      </c>
      <c r="D110" s="47">
        <v>4.0204570565602497E-2</v>
      </c>
      <c r="E110" s="47">
        <v>3.2346821452289121E-2</v>
      </c>
      <c r="F110" s="47">
        <v>4.0617951330756741E-2</v>
      </c>
      <c r="G110" s="47">
        <v>2.9045110486237695E-2</v>
      </c>
      <c r="H110" s="47">
        <v>3.1828072781177566E-2</v>
      </c>
      <c r="I110" s="47">
        <v>3.5749595549555487E-2</v>
      </c>
      <c r="J110" s="47">
        <v>2.9051986440875994E-2</v>
      </c>
      <c r="K110" s="47">
        <v>3.4028745972001381E-2</v>
      </c>
      <c r="L110" s="47">
        <v>471.4406199073</v>
      </c>
      <c r="M110" s="47">
        <v>0</v>
      </c>
      <c r="N110" s="47">
        <v>0</v>
      </c>
    </row>
    <row r="111" spans="1:14" x14ac:dyDescent="0.3">
      <c r="A111" s="45" t="s">
        <v>164</v>
      </c>
      <c r="B111" s="46">
        <v>2029</v>
      </c>
      <c r="C111" s="46">
        <v>13</v>
      </c>
      <c r="D111" s="47">
        <v>3.7936327850300267E-2</v>
      </c>
      <c r="E111" s="47">
        <v>3.052731499708106E-2</v>
      </c>
      <c r="F111" s="47">
        <v>3.8354707229755015E-2</v>
      </c>
      <c r="G111" s="47">
        <v>2.7355902889377861E-2</v>
      </c>
      <c r="H111" s="47">
        <v>3.0055967884980141E-2</v>
      </c>
      <c r="I111" s="47">
        <v>3.3825894148738683E-2</v>
      </c>
      <c r="J111" s="47">
        <v>2.7430860955701256E-2</v>
      </c>
      <c r="K111" s="47">
        <v>3.2227362908859719E-2</v>
      </c>
      <c r="L111" s="47">
        <v>477.31803382127845</v>
      </c>
      <c r="M111" s="47">
        <v>0</v>
      </c>
      <c r="N111" s="47">
        <v>0</v>
      </c>
    </row>
    <row r="112" spans="1:14" x14ac:dyDescent="0.3">
      <c r="A112" s="45" t="s">
        <v>165</v>
      </c>
      <c r="B112" s="46">
        <v>2029</v>
      </c>
      <c r="C112" s="46">
        <v>14</v>
      </c>
      <c r="D112" s="47">
        <v>3.6013501431150848E-2</v>
      </c>
      <c r="E112" s="47">
        <v>2.8931279712611287E-2</v>
      </c>
      <c r="F112" s="47">
        <v>3.6410499526841396E-2</v>
      </c>
      <c r="G112" s="47">
        <v>2.597009789846056E-2</v>
      </c>
      <c r="H112" s="47">
        <v>2.8618709323362954E-2</v>
      </c>
      <c r="I112" s="47">
        <v>3.2339868263739358E-2</v>
      </c>
      <c r="J112" s="47">
        <v>2.6067245256683209E-2</v>
      </c>
      <c r="K112" s="47">
        <v>3.0786803351094683E-2</v>
      </c>
      <c r="L112" s="47">
        <v>483.17724329098399</v>
      </c>
      <c r="M112" s="47">
        <v>0</v>
      </c>
      <c r="N112" s="47">
        <v>0</v>
      </c>
    </row>
    <row r="113" spans="1:14" x14ac:dyDescent="0.3">
      <c r="A113" s="45" t="s">
        <v>166</v>
      </c>
      <c r="B113" s="46">
        <v>2029</v>
      </c>
      <c r="C113" s="46">
        <v>15</v>
      </c>
      <c r="D113" s="47">
        <v>3.4352254708283875E-2</v>
      </c>
      <c r="E113" s="47">
        <v>2.7565553208691751E-2</v>
      </c>
      <c r="F113" s="47">
        <v>3.4768046022948799E-2</v>
      </c>
      <c r="G113" s="47">
        <v>2.4811799044122274E-2</v>
      </c>
      <c r="H113" s="47">
        <v>2.7392883674576433E-2</v>
      </c>
      <c r="I113" s="47">
        <v>3.1064774568670718E-2</v>
      </c>
      <c r="J113" s="47">
        <v>2.4944617123090675E-2</v>
      </c>
      <c r="K113" s="47">
        <v>2.9651963994078798E-2</v>
      </c>
      <c r="L113" s="47">
        <v>489.09172261322385</v>
      </c>
      <c r="M113" s="47">
        <v>0</v>
      </c>
      <c r="N113" s="47">
        <v>0</v>
      </c>
    </row>
    <row r="114" spans="1:14" x14ac:dyDescent="0.3">
      <c r="A114" s="45" t="s">
        <v>167</v>
      </c>
      <c r="B114" s="46">
        <v>2029</v>
      </c>
      <c r="C114" s="46">
        <v>16</v>
      </c>
      <c r="D114" s="47">
        <v>3.290575306183284E-2</v>
      </c>
      <c r="E114" s="47">
        <v>2.6394044060048964E-2</v>
      </c>
      <c r="F114" s="47">
        <v>3.3383757441871748E-2</v>
      </c>
      <c r="G114" s="47">
        <v>2.3826153238290178E-2</v>
      </c>
      <c r="H114" s="47">
        <v>2.6382984689611567E-2</v>
      </c>
      <c r="I114" s="47">
        <v>3.0002886503384882E-2</v>
      </c>
      <c r="J114" s="47">
        <v>2.4038616496999447E-2</v>
      </c>
      <c r="K114" s="47">
        <v>2.8700233688698201E-2</v>
      </c>
      <c r="L114" s="47">
        <v>495.15150355422338</v>
      </c>
      <c r="M114" s="47">
        <v>0</v>
      </c>
      <c r="N114" s="47">
        <v>0</v>
      </c>
    </row>
    <row r="115" spans="1:14" x14ac:dyDescent="0.3">
      <c r="A115" s="45" t="s">
        <v>168</v>
      </c>
      <c r="B115" s="46">
        <v>2029</v>
      </c>
      <c r="C115" s="46">
        <v>17</v>
      </c>
      <c r="D115" s="47">
        <v>3.1641599066676886E-2</v>
      </c>
      <c r="E115" s="47">
        <v>2.535753770910747E-2</v>
      </c>
      <c r="F115" s="47">
        <v>3.2138149359932811E-2</v>
      </c>
      <c r="G115" s="47">
        <v>2.2943524882025095E-2</v>
      </c>
      <c r="H115" s="47">
        <v>2.5473803528501194E-2</v>
      </c>
      <c r="I115" s="47">
        <v>2.9047666314577614E-2</v>
      </c>
      <c r="J115" s="47">
        <v>2.3228133135910572E-2</v>
      </c>
      <c r="K115" s="47">
        <v>2.7836408162982686E-2</v>
      </c>
      <c r="L115" s="47">
        <v>500.63409574665809</v>
      </c>
      <c r="M115" s="47">
        <v>0</v>
      </c>
      <c r="N115" s="47">
        <v>0</v>
      </c>
    </row>
    <row r="116" spans="1:14" x14ac:dyDescent="0.3">
      <c r="A116" s="45" t="s">
        <v>169</v>
      </c>
      <c r="B116" s="46">
        <v>2029</v>
      </c>
      <c r="C116" s="46">
        <v>18</v>
      </c>
      <c r="D116" s="47">
        <v>3.0532084721058516E-2</v>
      </c>
      <c r="E116" s="47">
        <v>2.4442105636943174E-2</v>
      </c>
      <c r="F116" s="47">
        <v>3.1046954751492183E-2</v>
      </c>
      <c r="G116" s="47">
        <v>2.2191464024092666E-2</v>
      </c>
      <c r="H116" s="47">
        <v>2.4708023213119632E-2</v>
      </c>
      <c r="I116" s="47">
        <v>2.8234814098238747E-2</v>
      </c>
      <c r="J116" s="47">
        <v>2.258154683697422E-2</v>
      </c>
      <c r="K116" s="47">
        <v>2.710152703370516E-2</v>
      </c>
      <c r="L116" s="47">
        <v>505.47258928834486</v>
      </c>
      <c r="M116" s="47">
        <v>0</v>
      </c>
      <c r="N116" s="47">
        <v>0</v>
      </c>
    </row>
    <row r="117" spans="1:14" x14ac:dyDescent="0.3">
      <c r="A117" s="45" t="s">
        <v>170</v>
      </c>
      <c r="B117" s="46">
        <v>2029</v>
      </c>
      <c r="C117" s="46">
        <v>19</v>
      </c>
      <c r="D117" s="47">
        <v>2.9526168221596819E-2</v>
      </c>
      <c r="E117" s="47">
        <v>2.3617743900092702E-2</v>
      </c>
      <c r="F117" s="47">
        <v>3.0082458284846156E-2</v>
      </c>
      <c r="G117" s="47">
        <v>2.1538010404438306E-2</v>
      </c>
      <c r="H117" s="47">
        <v>2.4041320210914725E-2</v>
      </c>
      <c r="I117" s="47">
        <v>2.7505803779298045E-2</v>
      </c>
      <c r="J117" s="47">
        <v>2.2010687449927024E-2</v>
      </c>
      <c r="K117" s="47">
        <v>2.644967184624766E-2</v>
      </c>
      <c r="L117" s="47">
        <v>509.70407049874086</v>
      </c>
      <c r="M117" s="47">
        <v>0</v>
      </c>
      <c r="N117" s="47">
        <v>0</v>
      </c>
    </row>
    <row r="118" spans="1:14" x14ac:dyDescent="0.3">
      <c r="A118" s="45" t="s">
        <v>171</v>
      </c>
      <c r="B118" s="46">
        <v>2029</v>
      </c>
      <c r="C118" s="46">
        <v>20</v>
      </c>
      <c r="D118" s="47">
        <v>2.8631843164453042E-2</v>
      </c>
      <c r="E118" s="47">
        <v>2.289840081426317E-2</v>
      </c>
      <c r="F118" s="47">
        <v>2.9216558980442772E-2</v>
      </c>
      <c r="G118" s="47">
        <v>2.0908774705517951E-2</v>
      </c>
      <c r="H118" s="47">
        <v>2.3386519281970435E-2</v>
      </c>
      <c r="I118" s="47">
        <v>2.6813334016627114E-2</v>
      </c>
      <c r="J118" s="47">
        <v>2.1439716208664361E-2</v>
      </c>
      <c r="K118" s="47">
        <v>2.5860553154270115E-2</v>
      </c>
      <c r="L118" s="47">
        <v>513.36364502915364</v>
      </c>
      <c r="M118" s="47">
        <v>0</v>
      </c>
      <c r="N118" s="47">
        <v>0</v>
      </c>
    </row>
    <row r="119" spans="1:14" x14ac:dyDescent="0.3">
      <c r="A119" s="45" t="s">
        <v>172</v>
      </c>
      <c r="B119" s="46">
        <v>2029</v>
      </c>
      <c r="C119" s="46">
        <v>21</v>
      </c>
      <c r="D119" s="47">
        <v>2.7822828221335447E-2</v>
      </c>
      <c r="E119" s="47">
        <v>2.2233701490560094E-2</v>
      </c>
      <c r="F119" s="47">
        <v>2.8425175971379703E-2</v>
      </c>
      <c r="G119" s="47">
        <v>2.0358091204090292E-2</v>
      </c>
      <c r="H119" s="47">
        <v>2.2810226982697652E-2</v>
      </c>
      <c r="I119" s="47">
        <v>2.6198311985387412E-2</v>
      </c>
      <c r="J119" s="47">
        <v>2.0911499481764569E-2</v>
      </c>
      <c r="K119" s="47">
        <v>2.5298681464999761E-2</v>
      </c>
      <c r="L119" s="47">
        <v>516.41535354472171</v>
      </c>
      <c r="M119" s="47">
        <v>0</v>
      </c>
      <c r="N119" s="47">
        <v>0</v>
      </c>
    </row>
    <row r="120" spans="1:14" x14ac:dyDescent="0.3">
      <c r="A120" s="45" t="s">
        <v>173</v>
      </c>
      <c r="B120" s="46">
        <v>2030</v>
      </c>
      <c r="C120" s="46">
        <v>1</v>
      </c>
      <c r="D120" s="47">
        <v>5.0890264951021322E-2</v>
      </c>
      <c r="E120" s="47">
        <v>5.5509219987502648E-2</v>
      </c>
      <c r="F120" s="47">
        <v>7.0591549863718517E-2</v>
      </c>
      <c r="G120" s="47">
        <v>4.9354914014112759E-2</v>
      </c>
      <c r="H120" s="47">
        <v>4.8576560669609539E-2</v>
      </c>
      <c r="I120" s="47">
        <v>6.4378554238137889E-2</v>
      </c>
      <c r="J120" s="47">
        <v>5.2156718153425333E-2</v>
      </c>
      <c r="K120" s="47">
        <v>7.0941765698525797E-2</v>
      </c>
      <c r="L120" s="47">
        <v>427.79977028846383</v>
      </c>
      <c r="M120" s="47">
        <v>0</v>
      </c>
      <c r="N120" s="47">
        <v>0</v>
      </c>
    </row>
    <row r="121" spans="1:14" x14ac:dyDescent="0.3">
      <c r="A121" s="45" t="s">
        <v>174</v>
      </c>
      <c r="B121" s="46">
        <v>2030</v>
      </c>
      <c r="C121" s="46">
        <v>2</v>
      </c>
      <c r="D121" s="47">
        <v>5.040667340350205E-2</v>
      </c>
      <c r="E121" s="47">
        <v>4.586885979534306E-2</v>
      </c>
      <c r="F121" s="47">
        <v>6.1179510855494453E-2</v>
      </c>
      <c r="G121" s="47">
        <v>4.5722046991491613E-2</v>
      </c>
      <c r="H121" s="47">
        <v>4.7355569489637407E-2</v>
      </c>
      <c r="I121" s="47">
        <v>5.9582659475489852E-2</v>
      </c>
      <c r="J121" s="47">
        <v>4.6517248559922508E-2</v>
      </c>
      <c r="K121" s="47">
        <v>5.9166220964102866E-2</v>
      </c>
      <c r="L121" s="47">
        <v>431.28948389569473</v>
      </c>
      <c r="M121" s="47">
        <v>0</v>
      </c>
      <c r="N121" s="47">
        <v>0</v>
      </c>
    </row>
    <row r="122" spans="1:14" x14ac:dyDescent="0.3">
      <c r="A122" s="45" t="s">
        <v>175</v>
      </c>
      <c r="B122" s="46">
        <v>2030</v>
      </c>
      <c r="C122" s="46">
        <v>3</v>
      </c>
      <c r="D122" s="47">
        <v>4.9424862703214688E-2</v>
      </c>
      <c r="E122" s="47">
        <v>4.3339407807504074E-2</v>
      </c>
      <c r="F122" s="47">
        <v>5.5989268953581466E-2</v>
      </c>
      <c r="G122" s="47">
        <v>4.3721648529955852E-2</v>
      </c>
      <c r="H122" s="47">
        <v>4.6540829670036463E-2</v>
      </c>
      <c r="I122" s="47">
        <v>5.6791180376879788E-2</v>
      </c>
      <c r="J122" s="47">
        <v>4.4380180255191616E-2</v>
      </c>
      <c r="K122" s="47">
        <v>5.4591456378294489E-2</v>
      </c>
      <c r="L122" s="47">
        <v>431.87683286720676</v>
      </c>
      <c r="M122" s="47">
        <v>0</v>
      </c>
      <c r="N122" s="47">
        <v>0</v>
      </c>
    </row>
    <row r="123" spans="1:14" x14ac:dyDescent="0.3">
      <c r="A123" s="45" t="s">
        <v>176</v>
      </c>
      <c r="B123" s="46">
        <v>2030</v>
      </c>
      <c r="C123" s="46">
        <v>4</v>
      </c>
      <c r="D123" s="47">
        <v>5.2248956717419644E-2</v>
      </c>
      <c r="E123" s="47">
        <v>4.3279160407165812E-2</v>
      </c>
      <c r="F123" s="47">
        <v>5.7243637453264037E-2</v>
      </c>
      <c r="G123" s="47">
        <v>4.4079244502766651E-2</v>
      </c>
      <c r="H123" s="47">
        <v>4.7376403670968355E-2</v>
      </c>
      <c r="I123" s="47">
        <v>5.6074332782090092E-2</v>
      </c>
      <c r="J123" s="47">
        <v>4.3877906665263242E-2</v>
      </c>
      <c r="K123" s="47">
        <v>5.3122329495911468E-2</v>
      </c>
      <c r="L123" s="47">
        <v>433.94972345039309</v>
      </c>
      <c r="M123" s="47">
        <v>0</v>
      </c>
      <c r="N123" s="47">
        <v>0</v>
      </c>
    </row>
    <row r="124" spans="1:14" x14ac:dyDescent="0.3">
      <c r="A124" s="45" t="s">
        <v>177</v>
      </c>
      <c r="B124" s="46">
        <v>2030</v>
      </c>
      <c r="C124" s="46">
        <v>5</v>
      </c>
      <c r="D124" s="47">
        <v>5.2014287391023234E-2</v>
      </c>
      <c r="E124" s="47">
        <v>4.2076659320349256E-2</v>
      </c>
      <c r="F124" s="47">
        <v>5.5501914160500876E-2</v>
      </c>
      <c r="G124" s="47">
        <v>4.2820459720325145E-2</v>
      </c>
      <c r="H124" s="47">
        <v>4.6058962792597982E-2</v>
      </c>
      <c r="I124" s="47">
        <v>5.3610577801775139E-2</v>
      </c>
      <c r="J124" s="47">
        <v>4.1094144304697044E-2</v>
      </c>
      <c r="K124" s="47">
        <v>4.9142015611721997E-2</v>
      </c>
      <c r="L124" s="47">
        <v>438.95348366826147</v>
      </c>
      <c r="M124" s="47">
        <v>0</v>
      </c>
      <c r="N124" s="47">
        <v>0</v>
      </c>
    </row>
    <row r="125" spans="1:14" x14ac:dyDescent="0.3">
      <c r="A125" s="45" t="s">
        <v>178</v>
      </c>
      <c r="B125" s="46">
        <v>2030</v>
      </c>
      <c r="C125" s="46">
        <v>6</v>
      </c>
      <c r="D125" s="47">
        <v>4.9810492095618754E-2</v>
      </c>
      <c r="E125" s="47">
        <v>3.9483488624229048E-2</v>
      </c>
      <c r="F125" s="47">
        <v>5.1128784159238432E-2</v>
      </c>
      <c r="G125" s="47">
        <v>3.9402488200757799E-2</v>
      </c>
      <c r="H125" s="47">
        <v>4.2301488758222511E-2</v>
      </c>
      <c r="I125" s="47">
        <v>4.8429042366527598E-2</v>
      </c>
      <c r="J125" s="47">
        <v>3.7279284487448446E-2</v>
      </c>
      <c r="K125" s="47">
        <v>4.4504524532342576E-2</v>
      </c>
      <c r="L125" s="47">
        <v>453.48204514491255</v>
      </c>
      <c r="M125" s="47">
        <v>0</v>
      </c>
      <c r="N125" s="47">
        <v>0</v>
      </c>
    </row>
    <row r="126" spans="1:14" x14ac:dyDescent="0.3">
      <c r="A126" s="45" t="s">
        <v>179</v>
      </c>
      <c r="B126" s="46">
        <v>2030</v>
      </c>
      <c r="C126" s="46">
        <v>7</v>
      </c>
      <c r="D126" s="47">
        <v>4.6016720221434444E-2</v>
      </c>
      <c r="E126" s="47">
        <v>3.5960688355661845E-2</v>
      </c>
      <c r="F126" s="47">
        <v>4.6377827657839793E-2</v>
      </c>
      <c r="G126" s="47">
        <v>3.6537397223725752E-2</v>
      </c>
      <c r="H126" s="47">
        <v>3.9364299650490459E-2</v>
      </c>
      <c r="I126" s="47">
        <v>4.4146965370553078E-2</v>
      </c>
      <c r="J126" s="47">
        <v>3.4052603458784018E-2</v>
      </c>
      <c r="K126" s="47">
        <v>4.0585776022963621E-2</v>
      </c>
      <c r="L126" s="47">
        <v>458.29161097694094</v>
      </c>
      <c r="M126" s="47">
        <v>0</v>
      </c>
      <c r="N126" s="47">
        <v>0</v>
      </c>
    </row>
    <row r="127" spans="1:14" x14ac:dyDescent="0.3">
      <c r="A127" s="45" t="s">
        <v>180</v>
      </c>
      <c r="B127" s="46">
        <v>2030</v>
      </c>
      <c r="C127" s="46">
        <v>8</v>
      </c>
      <c r="D127" s="47">
        <v>4.3031645596148034E-2</v>
      </c>
      <c r="E127" s="47">
        <v>3.3306831997946894E-2</v>
      </c>
      <c r="F127" s="47">
        <v>4.2883809183523261E-2</v>
      </c>
      <c r="G127" s="47">
        <v>3.4030706898869875E-2</v>
      </c>
      <c r="H127" s="47">
        <v>3.6446178975695555E-2</v>
      </c>
      <c r="I127" s="47">
        <v>4.07053986894374E-2</v>
      </c>
      <c r="J127" s="47">
        <v>3.1414149168954332E-2</v>
      </c>
      <c r="K127" s="47">
        <v>3.7448675285434024E-2</v>
      </c>
      <c r="L127" s="47">
        <v>463.25739665348397</v>
      </c>
      <c r="M127" s="47">
        <v>0</v>
      </c>
      <c r="N127" s="47">
        <v>0</v>
      </c>
    </row>
    <row r="128" spans="1:14" x14ac:dyDescent="0.3">
      <c r="A128" s="45" t="s">
        <v>181</v>
      </c>
      <c r="B128" s="46">
        <v>2030</v>
      </c>
      <c r="C128" s="46">
        <v>9</v>
      </c>
      <c r="D128" s="47">
        <v>4.0536515286183648E-2</v>
      </c>
      <c r="E128" s="47">
        <v>3.1074238329981855E-2</v>
      </c>
      <c r="F128" s="47">
        <v>4.0035907008710819E-2</v>
      </c>
      <c r="G128" s="47">
        <v>3.1915860692086809E-2</v>
      </c>
      <c r="H128" s="47">
        <v>3.4154713430635503E-2</v>
      </c>
      <c r="I128" s="47">
        <v>3.7954615896734309E-2</v>
      </c>
      <c r="J128" s="47">
        <v>2.9367631718983468E-2</v>
      </c>
      <c r="K128" s="47">
        <v>3.4909133497467222E-2</v>
      </c>
      <c r="L128" s="47">
        <v>465.93995649473817</v>
      </c>
      <c r="M128" s="47">
        <v>0</v>
      </c>
      <c r="N128" s="47">
        <v>0</v>
      </c>
    </row>
    <row r="129" spans="1:14" x14ac:dyDescent="0.3">
      <c r="A129" s="45" t="s">
        <v>182</v>
      </c>
      <c r="B129" s="46">
        <v>2030</v>
      </c>
      <c r="C129" s="46">
        <v>10</v>
      </c>
      <c r="D129" s="47">
        <v>3.809287327802837E-2</v>
      </c>
      <c r="E129" s="47">
        <v>2.9095174623658699E-2</v>
      </c>
      <c r="F129" s="47">
        <v>3.76578551933959E-2</v>
      </c>
      <c r="G129" s="47">
        <v>2.9867730016745267E-2</v>
      </c>
      <c r="H129" s="47">
        <v>3.204538314122915E-2</v>
      </c>
      <c r="I129" s="47">
        <v>3.5562113875309151E-2</v>
      </c>
      <c r="J129" s="47">
        <v>2.7426271926060092E-2</v>
      </c>
      <c r="K129" s="47">
        <v>3.2613924047318457E-2</v>
      </c>
      <c r="L129" s="47">
        <v>470.61006764908859</v>
      </c>
      <c r="M129" s="47">
        <v>0</v>
      </c>
      <c r="N129" s="47">
        <v>0</v>
      </c>
    </row>
    <row r="130" spans="1:14" x14ac:dyDescent="0.3">
      <c r="A130" s="45" t="s">
        <v>183</v>
      </c>
      <c r="B130" s="46">
        <v>2030</v>
      </c>
      <c r="C130" s="46">
        <v>11</v>
      </c>
      <c r="D130" s="47">
        <v>3.5935336920326133E-2</v>
      </c>
      <c r="E130" s="47">
        <v>2.7378771795813814E-2</v>
      </c>
      <c r="F130" s="47">
        <v>3.5551235509280098E-2</v>
      </c>
      <c r="G130" s="47">
        <v>2.7780216644448987E-2</v>
      </c>
      <c r="H130" s="47">
        <v>2.9887679709434886E-2</v>
      </c>
      <c r="I130" s="47">
        <v>3.3171475144231279E-2</v>
      </c>
      <c r="J130" s="47">
        <v>2.5589348484879402E-2</v>
      </c>
      <c r="K130" s="47">
        <v>3.0480941020467549E-2</v>
      </c>
      <c r="L130" s="47">
        <v>476.41835239282221</v>
      </c>
      <c r="M130" s="47">
        <v>0</v>
      </c>
      <c r="N130" s="47">
        <v>0</v>
      </c>
    </row>
    <row r="131" spans="1:14" x14ac:dyDescent="0.3">
      <c r="A131" s="45" t="s">
        <v>184</v>
      </c>
      <c r="B131" s="46">
        <v>2030</v>
      </c>
      <c r="C131" s="46">
        <v>12</v>
      </c>
      <c r="D131" s="47">
        <v>3.3709534790326699E-2</v>
      </c>
      <c r="E131" s="47">
        <v>2.5696027473237681E-2</v>
      </c>
      <c r="F131" s="47">
        <v>3.3384038778299832E-2</v>
      </c>
      <c r="G131" s="47">
        <v>2.5995201741414196E-2</v>
      </c>
      <c r="H131" s="47">
        <v>2.8055890561109475E-2</v>
      </c>
      <c r="I131" s="47">
        <v>3.1214378693978816E-2</v>
      </c>
      <c r="J131" s="47">
        <v>2.4025934636259346E-2</v>
      </c>
      <c r="K131" s="47">
        <v>2.8723730805899208E-2</v>
      </c>
      <c r="L131" s="47">
        <v>482.59073861714887</v>
      </c>
      <c r="M131" s="47">
        <v>0</v>
      </c>
      <c r="N131" s="47">
        <v>0</v>
      </c>
    </row>
    <row r="132" spans="1:14" x14ac:dyDescent="0.3">
      <c r="A132" s="45" t="s">
        <v>185</v>
      </c>
      <c r="B132" s="46">
        <v>2030</v>
      </c>
      <c r="C132" s="46">
        <v>13</v>
      </c>
      <c r="D132" s="47">
        <v>3.1848364456949621E-2</v>
      </c>
      <c r="E132" s="47">
        <v>2.4230730907483733E-2</v>
      </c>
      <c r="F132" s="47">
        <v>3.1544085398769801E-2</v>
      </c>
      <c r="G132" s="47">
        <v>2.4552454712162507E-2</v>
      </c>
      <c r="H132" s="47">
        <v>2.65949916754732E-2</v>
      </c>
      <c r="I132" s="47">
        <v>2.973660291192071E-2</v>
      </c>
      <c r="J132" s="47">
        <v>2.2730546339619236E-2</v>
      </c>
      <c r="K132" s="47">
        <v>2.7349629739442393E-2</v>
      </c>
      <c r="L132" s="47">
        <v>488.71959104310736</v>
      </c>
      <c r="M132" s="47">
        <v>0</v>
      </c>
      <c r="N132" s="47">
        <v>0</v>
      </c>
    </row>
    <row r="133" spans="1:14" x14ac:dyDescent="0.3">
      <c r="A133" s="45" t="s">
        <v>186</v>
      </c>
      <c r="B133" s="46">
        <v>2030</v>
      </c>
      <c r="C133" s="46">
        <v>14</v>
      </c>
      <c r="D133" s="47">
        <v>3.0257552973854362E-2</v>
      </c>
      <c r="E133" s="47">
        <v>2.2992686653940046E-2</v>
      </c>
      <c r="F133" s="47">
        <v>3.0012184371219643E-2</v>
      </c>
      <c r="G133" s="47">
        <v>2.3362001991946931E-2</v>
      </c>
      <c r="H133" s="47">
        <v>2.5363752936936119E-2</v>
      </c>
      <c r="I133" s="47">
        <v>2.8483115249566478E-2</v>
      </c>
      <c r="J133" s="47">
        <v>2.1684054056689574E-2</v>
      </c>
      <c r="K133" s="47">
        <v>2.6295263057479434E-2</v>
      </c>
      <c r="L133" s="47">
        <v>494.89099358901711</v>
      </c>
      <c r="M133" s="47">
        <v>0</v>
      </c>
      <c r="N133" s="47">
        <v>0</v>
      </c>
    </row>
    <row r="134" spans="1:14" x14ac:dyDescent="0.3">
      <c r="A134" s="45" t="s">
        <v>187</v>
      </c>
      <c r="B134" s="46">
        <v>2030</v>
      </c>
      <c r="C134" s="46">
        <v>15</v>
      </c>
      <c r="D134" s="47">
        <v>2.8885445287941423E-2</v>
      </c>
      <c r="E134" s="47">
        <v>2.1944184670967575E-2</v>
      </c>
      <c r="F134" s="47">
        <v>2.8740904316028999E-2</v>
      </c>
      <c r="G134" s="47">
        <v>2.2360110577862493E-2</v>
      </c>
      <c r="H134" s="47">
        <v>2.4364359547834304E-2</v>
      </c>
      <c r="I134" s="47">
        <v>2.7454650710397068E-2</v>
      </c>
      <c r="J134" s="47">
        <v>2.0859402844715925E-2</v>
      </c>
      <c r="K134" s="47">
        <v>2.5425570419566546E-2</v>
      </c>
      <c r="L134" s="47">
        <v>501.20617592197652</v>
      </c>
      <c r="M134" s="47">
        <v>0</v>
      </c>
      <c r="N134" s="47">
        <v>0</v>
      </c>
    </row>
    <row r="135" spans="1:14" x14ac:dyDescent="0.3">
      <c r="A135" s="45" t="s">
        <v>188</v>
      </c>
      <c r="B135" s="46">
        <v>2030</v>
      </c>
      <c r="C135" s="46">
        <v>16</v>
      </c>
      <c r="D135" s="47">
        <v>2.7697012096976482E-2</v>
      </c>
      <c r="E135" s="47">
        <v>2.1022617899540248E-2</v>
      </c>
      <c r="F135" s="47">
        <v>2.7601133676080955E-2</v>
      </c>
      <c r="G135" s="47">
        <v>2.1468909130309615E-2</v>
      </c>
      <c r="H135" s="47">
        <v>2.3469645862610463E-2</v>
      </c>
      <c r="I135" s="47">
        <v>2.6534213687781624E-2</v>
      </c>
      <c r="J135" s="47">
        <v>2.0125035369283052E-2</v>
      </c>
      <c r="K135" s="47">
        <v>2.4637656456349993E-2</v>
      </c>
      <c r="L135" s="47">
        <v>506.88185908892063</v>
      </c>
      <c r="M135" s="47">
        <v>0</v>
      </c>
      <c r="N135" s="47">
        <v>0</v>
      </c>
    </row>
    <row r="136" spans="1:14" x14ac:dyDescent="0.3">
      <c r="A136" s="45" t="s">
        <v>189</v>
      </c>
      <c r="B136" s="46">
        <v>2030</v>
      </c>
      <c r="C136" s="46">
        <v>17</v>
      </c>
      <c r="D136" s="47">
        <v>2.6662753052284903E-2</v>
      </c>
      <c r="E136" s="47">
        <v>2.021486587330959E-2</v>
      </c>
      <c r="F136" s="47">
        <v>2.6611699840068538E-2</v>
      </c>
      <c r="G136" s="47">
        <v>2.0717256586705785E-2</v>
      </c>
      <c r="H136" s="47">
        <v>2.2725492028593749E-2</v>
      </c>
      <c r="I136" s="47">
        <v>2.5760610206774615E-2</v>
      </c>
      <c r="J136" s="47">
        <v>1.9556246771820746E-2</v>
      </c>
      <c r="K136" s="47">
        <v>2.3977351778884576E-2</v>
      </c>
      <c r="L136" s="47">
        <v>511.85442326946583</v>
      </c>
      <c r="M136" s="47">
        <v>0</v>
      </c>
      <c r="N136" s="47">
        <v>0</v>
      </c>
    </row>
    <row r="137" spans="1:14" x14ac:dyDescent="0.3">
      <c r="A137" s="45" t="s">
        <v>190</v>
      </c>
      <c r="B137" s="46">
        <v>2030</v>
      </c>
      <c r="C137" s="46">
        <v>18</v>
      </c>
      <c r="D137" s="47">
        <v>2.5728253980155085E-2</v>
      </c>
      <c r="E137" s="47">
        <v>1.9490219206518486E-2</v>
      </c>
      <c r="F137" s="47">
        <v>2.5743959937703492E-2</v>
      </c>
      <c r="G137" s="47">
        <v>2.0069668745205774E-2</v>
      </c>
      <c r="H137" s="47">
        <v>2.2083429426395407E-2</v>
      </c>
      <c r="I137" s="47">
        <v>2.5070490380725011E-2</v>
      </c>
      <c r="J137" s="47">
        <v>1.9058259820063778E-2</v>
      </c>
      <c r="K137" s="47">
        <v>2.3395826371593209E-2</v>
      </c>
      <c r="L137" s="47">
        <v>516.17131431706275</v>
      </c>
      <c r="M137" s="47">
        <v>0</v>
      </c>
      <c r="N137" s="47">
        <v>0</v>
      </c>
    </row>
    <row r="138" spans="1:14" x14ac:dyDescent="0.3">
      <c r="A138" s="45" t="s">
        <v>191</v>
      </c>
      <c r="B138" s="46">
        <v>2030</v>
      </c>
      <c r="C138" s="46">
        <v>19</v>
      </c>
      <c r="D138" s="47">
        <v>2.4903087622253597E-2</v>
      </c>
      <c r="E138" s="47">
        <v>1.8865269371823378E-2</v>
      </c>
      <c r="F138" s="47">
        <v>2.49689195927933E-2</v>
      </c>
      <c r="G138" s="47">
        <v>1.9445587748427317E-2</v>
      </c>
      <c r="H138" s="47">
        <v>2.1449528327327726E-2</v>
      </c>
      <c r="I138" s="47">
        <v>2.4413305788639775E-2</v>
      </c>
      <c r="J138" s="47">
        <v>1.8550512272819678E-2</v>
      </c>
      <c r="K138" s="47">
        <v>2.2872214752601351E-2</v>
      </c>
      <c r="L138" s="47">
        <v>519.8758065396969</v>
      </c>
      <c r="M138" s="47">
        <v>0</v>
      </c>
      <c r="N138" s="47">
        <v>0</v>
      </c>
    </row>
    <row r="139" spans="1:14" x14ac:dyDescent="0.3">
      <c r="A139" s="45" t="s">
        <v>192</v>
      </c>
      <c r="B139" s="46">
        <v>2030</v>
      </c>
      <c r="C139" s="46">
        <v>20</v>
      </c>
      <c r="D139" s="47">
        <v>2.4159762081234028E-2</v>
      </c>
      <c r="E139" s="47">
        <v>1.828709992158253E-2</v>
      </c>
      <c r="F139" s="47">
        <v>2.4261948402145121E-2</v>
      </c>
      <c r="G139" s="47">
        <v>1.8903520370164642E-2</v>
      </c>
      <c r="H139" s="47">
        <v>2.0895878978601158E-2</v>
      </c>
      <c r="I139" s="47">
        <v>2.3833626508584716E-2</v>
      </c>
      <c r="J139" s="47">
        <v>1.8080452959823762E-2</v>
      </c>
      <c r="K139" s="47">
        <v>2.2369353195076668E-2</v>
      </c>
      <c r="L139" s="47">
        <v>522.93337532738644</v>
      </c>
      <c r="M139" s="47">
        <v>0</v>
      </c>
      <c r="N139" s="47">
        <v>0</v>
      </c>
    </row>
    <row r="140" spans="1:14" x14ac:dyDescent="0.3">
      <c r="A140" s="45" t="s">
        <v>193</v>
      </c>
      <c r="B140" s="46">
        <v>2031</v>
      </c>
      <c r="C140" s="46">
        <v>1</v>
      </c>
      <c r="D140" s="47">
        <v>4.9903738194082004E-2</v>
      </c>
      <c r="E140" s="47">
        <v>3.5842885195497075E-2</v>
      </c>
      <c r="F140" s="47">
        <v>5.139099028694142E-2</v>
      </c>
      <c r="G140" s="47">
        <v>4.1943865287965586E-2</v>
      </c>
      <c r="H140" s="47">
        <v>4.6085738662466381E-2</v>
      </c>
      <c r="I140" s="47">
        <v>5.4594928922335896E-2</v>
      </c>
      <c r="J140" s="47">
        <v>4.0652200182679558E-2</v>
      </c>
      <c r="K140" s="47">
        <v>4.6919654440303001E-2</v>
      </c>
      <c r="L140" s="47">
        <v>434.91878604721478</v>
      </c>
      <c r="M140" s="47">
        <v>0</v>
      </c>
      <c r="N140" s="47">
        <v>0</v>
      </c>
    </row>
    <row r="141" spans="1:14" x14ac:dyDescent="0.3">
      <c r="A141" s="45" t="s">
        <v>194</v>
      </c>
      <c r="B141" s="46">
        <v>2031</v>
      </c>
      <c r="C141" s="46">
        <v>2</v>
      </c>
      <c r="D141" s="47">
        <v>4.8647912178103103E-2</v>
      </c>
      <c r="E141" s="47">
        <v>3.6887021114422484E-2</v>
      </c>
      <c r="F141" s="47">
        <v>4.8247196878873515E-2</v>
      </c>
      <c r="G141" s="47">
        <v>4.0734913261493047E-2</v>
      </c>
      <c r="H141" s="47">
        <v>4.5461493077321634E-2</v>
      </c>
      <c r="I141" s="47">
        <v>5.276838451004804E-2</v>
      </c>
      <c r="J141" s="47">
        <v>4.0257090357775159E-2</v>
      </c>
      <c r="K141" s="47">
        <v>4.5922586495567942E-2</v>
      </c>
      <c r="L141" s="47">
        <v>434.03847545797584</v>
      </c>
      <c r="M141" s="47">
        <v>0</v>
      </c>
      <c r="N141" s="47">
        <v>0</v>
      </c>
    </row>
    <row r="142" spans="1:14" x14ac:dyDescent="0.3">
      <c r="A142" s="45" t="s">
        <v>195</v>
      </c>
      <c r="B142" s="46">
        <v>2031</v>
      </c>
      <c r="C142" s="46">
        <v>3</v>
      </c>
      <c r="D142" s="47">
        <v>5.2738559310678827E-2</v>
      </c>
      <c r="E142" s="47">
        <v>3.8872076302932074E-2</v>
      </c>
      <c r="F142" s="47">
        <v>5.2433736714644893E-2</v>
      </c>
      <c r="G142" s="47">
        <v>4.217816470099485E-2</v>
      </c>
      <c r="H142" s="47">
        <v>4.6943928849684548E-2</v>
      </c>
      <c r="I142" s="47">
        <v>5.3081918711121424E-2</v>
      </c>
      <c r="J142" s="47">
        <v>4.0894649039103594E-2</v>
      </c>
      <c r="K142" s="47">
        <v>4.670112169074183E-2</v>
      </c>
      <c r="L142" s="47">
        <v>436.16585008850825</v>
      </c>
      <c r="M142" s="47">
        <v>0</v>
      </c>
      <c r="N142" s="47">
        <v>0</v>
      </c>
    </row>
    <row r="143" spans="1:14" x14ac:dyDescent="0.3">
      <c r="A143" s="45" t="s">
        <v>196</v>
      </c>
      <c r="B143" s="46">
        <v>2031</v>
      </c>
      <c r="C143" s="46">
        <v>4</v>
      </c>
      <c r="D143" s="47">
        <v>5.2323944384010411E-2</v>
      </c>
      <c r="E143" s="47">
        <v>3.8376122572789689E-2</v>
      </c>
      <c r="F143" s="47">
        <v>5.1344869736083106E-2</v>
      </c>
      <c r="G143" s="47">
        <v>4.1020282610495354E-2</v>
      </c>
      <c r="H143" s="47">
        <v>4.5365389639249735E-2</v>
      </c>
      <c r="I143" s="47">
        <v>5.0644107484834423E-2</v>
      </c>
      <c r="J143" s="47">
        <v>3.8046515333259409E-2</v>
      </c>
      <c r="K143" s="47">
        <v>4.3136401471367068E-2</v>
      </c>
      <c r="L143" s="47">
        <v>442.02622067324791</v>
      </c>
      <c r="M143" s="47">
        <v>0</v>
      </c>
      <c r="N143" s="47">
        <v>0</v>
      </c>
    </row>
    <row r="144" spans="1:14" x14ac:dyDescent="0.3">
      <c r="A144" s="45" t="s">
        <v>197</v>
      </c>
      <c r="B144" s="46">
        <v>2031</v>
      </c>
      <c r="C144" s="46">
        <v>5</v>
      </c>
      <c r="D144" s="47">
        <v>4.956794583588154E-2</v>
      </c>
      <c r="E144" s="47">
        <v>3.5883674846482111E-2</v>
      </c>
      <c r="F144" s="47">
        <v>4.6756919278449847E-2</v>
      </c>
      <c r="G144" s="47">
        <v>3.7166903518050319E-2</v>
      </c>
      <c r="H144" s="47">
        <v>4.0891937467806429E-2</v>
      </c>
      <c r="I144" s="47">
        <v>4.4846349553184908E-2</v>
      </c>
      <c r="J144" s="47">
        <v>3.3937409506875967E-2</v>
      </c>
      <c r="K144" s="47">
        <v>3.8566003360463633E-2</v>
      </c>
      <c r="L144" s="47">
        <v>459.25098041385127</v>
      </c>
      <c r="M144" s="47">
        <v>0</v>
      </c>
      <c r="N144" s="47">
        <v>0</v>
      </c>
    </row>
    <row r="145" spans="1:14" x14ac:dyDescent="0.3">
      <c r="A145" s="45" t="s">
        <v>198</v>
      </c>
      <c r="B145" s="46">
        <v>2031</v>
      </c>
      <c r="C145" s="46">
        <v>6</v>
      </c>
      <c r="D145" s="47">
        <v>4.5087033556860841E-2</v>
      </c>
      <c r="E145" s="47">
        <v>3.2231573270334976E-2</v>
      </c>
      <c r="F145" s="47">
        <v>4.1758771943047258E-2</v>
      </c>
      <c r="G145" s="47">
        <v>3.4092303335363887E-2</v>
      </c>
      <c r="H145" s="47">
        <v>3.7606951212083448E-2</v>
      </c>
      <c r="I145" s="47">
        <v>4.0287548987413845E-2</v>
      </c>
      <c r="J145" s="47">
        <v>3.0599028096412031E-2</v>
      </c>
      <c r="K145" s="47">
        <v>3.479500967994157E-2</v>
      </c>
      <c r="L145" s="47">
        <v>464.10829251764432</v>
      </c>
      <c r="M145" s="47">
        <v>0</v>
      </c>
      <c r="N145" s="47">
        <v>0</v>
      </c>
    </row>
    <row r="146" spans="1:14" x14ac:dyDescent="0.3">
      <c r="A146" s="45" t="s">
        <v>199</v>
      </c>
      <c r="B146" s="46">
        <v>2031</v>
      </c>
      <c r="C146" s="46">
        <v>7</v>
      </c>
      <c r="D146" s="47">
        <v>4.1722324074266452E-2</v>
      </c>
      <c r="E146" s="47">
        <v>2.9607700748656453E-2</v>
      </c>
      <c r="F146" s="47">
        <v>3.8267433258304735E-2</v>
      </c>
      <c r="G146" s="47">
        <v>3.1477546696586249E-2</v>
      </c>
      <c r="H146" s="47">
        <v>3.4425140787781444E-2</v>
      </c>
      <c r="I146" s="47">
        <v>3.6761223427717565E-2</v>
      </c>
      <c r="J146" s="47">
        <v>2.7958237797748958E-2</v>
      </c>
      <c r="K146" s="47">
        <v>3.1868404485704757E-2</v>
      </c>
      <c r="L146" s="47">
        <v>469.16497802600173</v>
      </c>
      <c r="M146" s="47">
        <v>0</v>
      </c>
      <c r="N146" s="47">
        <v>0</v>
      </c>
    </row>
    <row r="147" spans="1:14" x14ac:dyDescent="0.3">
      <c r="A147" s="45" t="s">
        <v>200</v>
      </c>
      <c r="B147" s="46">
        <v>2031</v>
      </c>
      <c r="C147" s="46">
        <v>8</v>
      </c>
      <c r="D147" s="47">
        <v>3.8998695294910915E-2</v>
      </c>
      <c r="E147" s="47">
        <v>2.7444963478289092E-2</v>
      </c>
      <c r="F147" s="47">
        <v>3.5497543618662891E-2</v>
      </c>
      <c r="G147" s="47">
        <v>2.9325675909219261E-2</v>
      </c>
      <c r="H147" s="47">
        <v>3.201266772612181E-2</v>
      </c>
      <c r="I147" s="47">
        <v>3.4029925620749614E-2</v>
      </c>
      <c r="J147" s="47">
        <v>2.5982818116550656E-2</v>
      </c>
      <c r="K147" s="47">
        <v>2.9557284753707412E-2</v>
      </c>
      <c r="L147" s="47">
        <v>471.60483566581405</v>
      </c>
      <c r="M147" s="47">
        <v>0</v>
      </c>
      <c r="N147" s="47">
        <v>0</v>
      </c>
    </row>
    <row r="148" spans="1:14" x14ac:dyDescent="0.3">
      <c r="A148" s="45" t="s">
        <v>201</v>
      </c>
      <c r="B148" s="46">
        <v>2031</v>
      </c>
      <c r="C148" s="46">
        <v>9</v>
      </c>
      <c r="D148" s="47">
        <v>3.6371713773202717E-2</v>
      </c>
      <c r="E148" s="47">
        <v>2.5542670613422105E-2</v>
      </c>
      <c r="F148" s="47">
        <v>3.3228504036591403E-2</v>
      </c>
      <c r="G148" s="47">
        <v>2.7246840321688285E-2</v>
      </c>
      <c r="H148" s="47">
        <v>2.9822055602620048E-2</v>
      </c>
      <c r="I148" s="47">
        <v>3.168650457201707E-2</v>
      </c>
      <c r="J148" s="47">
        <v>2.4100200202191807E-2</v>
      </c>
      <c r="K148" s="47">
        <v>2.7459097920003429E-2</v>
      </c>
      <c r="L148" s="47">
        <v>476.36775265939809</v>
      </c>
      <c r="M148" s="47">
        <v>0</v>
      </c>
      <c r="N148" s="47">
        <v>0</v>
      </c>
    </row>
    <row r="149" spans="1:14" x14ac:dyDescent="0.3">
      <c r="A149" s="45" t="s">
        <v>202</v>
      </c>
      <c r="B149" s="46">
        <v>2031</v>
      </c>
      <c r="C149" s="46">
        <v>10</v>
      </c>
      <c r="D149" s="47">
        <v>3.40915297210325E-2</v>
      </c>
      <c r="E149" s="47">
        <v>2.3910542273830517E-2</v>
      </c>
      <c r="F149" s="47">
        <v>3.123108206289656E-2</v>
      </c>
      <c r="G149" s="47">
        <v>2.5120251832106231E-2</v>
      </c>
      <c r="H149" s="47">
        <v>2.7583509927381449E-2</v>
      </c>
      <c r="I149" s="47">
        <v>2.9323924892958275E-2</v>
      </c>
      <c r="J149" s="47">
        <v>2.2313832390076553E-2</v>
      </c>
      <c r="K149" s="47">
        <v>2.549248773753365E-2</v>
      </c>
      <c r="L149" s="47">
        <v>482.41258329246085</v>
      </c>
      <c r="M149" s="47">
        <v>0</v>
      </c>
      <c r="N149" s="47">
        <v>0</v>
      </c>
    </row>
    <row r="150" spans="1:14" x14ac:dyDescent="0.3">
      <c r="A150" s="45" t="s">
        <v>203</v>
      </c>
      <c r="B150" s="46">
        <v>2031</v>
      </c>
      <c r="C150" s="46">
        <v>11</v>
      </c>
      <c r="D150" s="47">
        <v>3.1748370948719525E-2</v>
      </c>
      <c r="E150" s="47">
        <v>2.2292880190498097E-2</v>
      </c>
      <c r="F150" s="47">
        <v>2.9136837134689907E-2</v>
      </c>
      <c r="G150" s="47">
        <v>2.3328713028124767E-2</v>
      </c>
      <c r="H150" s="47">
        <v>2.5713475783278393E-2</v>
      </c>
      <c r="I150" s="47">
        <v>2.7428719917804444E-2</v>
      </c>
      <c r="J150" s="47">
        <v>2.0814832724178892E-2</v>
      </c>
      <c r="K150" s="47">
        <v>2.3904582683513389E-2</v>
      </c>
      <c r="L150" s="47">
        <v>488.84507501192508</v>
      </c>
      <c r="M150" s="47">
        <v>0</v>
      </c>
      <c r="N150" s="47">
        <v>0</v>
      </c>
    </row>
    <row r="151" spans="1:14" x14ac:dyDescent="0.3">
      <c r="A151" s="45" t="s">
        <v>204</v>
      </c>
      <c r="B151" s="46">
        <v>2031</v>
      </c>
      <c r="C151" s="46">
        <v>12</v>
      </c>
      <c r="D151" s="47">
        <v>2.9819408587234589E-2</v>
      </c>
      <c r="E151" s="47">
        <v>2.0897939937670622E-2</v>
      </c>
      <c r="F151" s="47">
        <v>2.738349322214793E-2</v>
      </c>
      <c r="G151" s="47">
        <v>2.1909698785582216E-2</v>
      </c>
      <c r="H151" s="47">
        <v>2.4252807740099518E-2</v>
      </c>
      <c r="I151" s="47">
        <v>2.6045427732027664E-2</v>
      </c>
      <c r="J151" s="47">
        <v>1.9595123799024998E-2</v>
      </c>
      <c r="K151" s="47">
        <v>2.2704792940976083E-2</v>
      </c>
      <c r="L151" s="47">
        <v>495.21073030415977</v>
      </c>
      <c r="M151" s="47">
        <v>0</v>
      </c>
      <c r="N151" s="47">
        <v>0</v>
      </c>
    </row>
    <row r="152" spans="1:14" x14ac:dyDescent="0.3">
      <c r="A152" s="45" t="s">
        <v>205</v>
      </c>
      <c r="B152" s="46">
        <v>2031</v>
      </c>
      <c r="C152" s="46">
        <v>13</v>
      </c>
      <c r="D152" s="47">
        <v>2.8191316281547609E-2</v>
      </c>
      <c r="E152" s="47">
        <v>1.9736359790327826E-2</v>
      </c>
      <c r="F152" s="47">
        <v>2.5948415438472684E-2</v>
      </c>
      <c r="G152" s="47">
        <v>2.0758974885305058E-2</v>
      </c>
      <c r="H152" s="47">
        <v>2.3039135837555791E-2</v>
      </c>
      <c r="I152" s="47">
        <v>2.4888412177729774E-2</v>
      </c>
      <c r="J152" s="47">
        <v>1.8632407877617618E-2</v>
      </c>
      <c r="K152" s="47">
        <v>2.1824195849145991E-2</v>
      </c>
      <c r="L152" s="47">
        <v>501.60975879393806</v>
      </c>
      <c r="M152" s="47">
        <v>0</v>
      </c>
      <c r="N152" s="47">
        <v>0</v>
      </c>
    </row>
    <row r="153" spans="1:14" x14ac:dyDescent="0.3">
      <c r="A153" s="45" t="s">
        <v>206</v>
      </c>
      <c r="B153" s="46">
        <v>2031</v>
      </c>
      <c r="C153" s="46">
        <v>14</v>
      </c>
      <c r="D153" s="47">
        <v>2.680227160814638E-2</v>
      </c>
      <c r="E153" s="47">
        <v>1.8766617246949412E-2</v>
      </c>
      <c r="F153" s="47">
        <v>2.4778946680281844E-2</v>
      </c>
      <c r="G153" s="47">
        <v>1.9804540258693312E-2</v>
      </c>
      <c r="H153" s="47">
        <v>2.2072215332200829E-2</v>
      </c>
      <c r="I153" s="47">
        <v>2.3959102682192281E-2</v>
      </c>
      <c r="J153" s="47">
        <v>1.7896518145018067E-2</v>
      </c>
      <c r="K153" s="47">
        <v>2.111659895507292E-2</v>
      </c>
      <c r="L153" s="47">
        <v>508.15548495906268</v>
      </c>
      <c r="M153" s="47">
        <v>0</v>
      </c>
      <c r="N153" s="47">
        <v>0</v>
      </c>
    </row>
    <row r="154" spans="1:14" x14ac:dyDescent="0.3">
      <c r="A154" s="45" t="s">
        <v>207</v>
      </c>
      <c r="B154" s="46">
        <v>2031</v>
      </c>
      <c r="C154" s="46">
        <v>15</v>
      </c>
      <c r="D154" s="47">
        <v>2.5610985414101468E-2</v>
      </c>
      <c r="E154" s="47">
        <v>1.7920854959693002E-2</v>
      </c>
      <c r="F154" s="47">
        <v>2.3734528338758738E-2</v>
      </c>
      <c r="G154" s="47">
        <v>1.896081116611003E-2</v>
      </c>
      <c r="H154" s="47">
        <v>2.1211502317948685E-2</v>
      </c>
      <c r="I154" s="47">
        <v>2.3130452055868746E-2</v>
      </c>
      <c r="J154" s="47">
        <v>1.7244070572943335E-2</v>
      </c>
      <c r="K154" s="47">
        <v>2.0473013919410945E-2</v>
      </c>
      <c r="L154" s="47">
        <v>513.99458917526852</v>
      </c>
      <c r="M154" s="47">
        <v>0</v>
      </c>
      <c r="N154" s="47">
        <v>0</v>
      </c>
    </row>
    <row r="155" spans="1:14" x14ac:dyDescent="0.3">
      <c r="A155" s="45" t="s">
        <v>208</v>
      </c>
      <c r="B155" s="46">
        <v>2031</v>
      </c>
      <c r="C155" s="46">
        <v>16</v>
      </c>
      <c r="D155" s="47">
        <v>2.458354799998547E-2</v>
      </c>
      <c r="E155" s="47">
        <v>1.7185904430690183E-2</v>
      </c>
      <c r="F155" s="47">
        <v>2.2837349145257257E-2</v>
      </c>
      <c r="G155" s="47">
        <v>1.8259572848567142E-2</v>
      </c>
      <c r="H155" s="47">
        <v>2.0506953337935108E-2</v>
      </c>
      <c r="I155" s="47">
        <v>2.2446418280049573E-2</v>
      </c>
      <c r="J155" s="47">
        <v>1.6758474343216114E-2</v>
      </c>
      <c r="K155" s="47">
        <v>1.9946865812841452E-2</v>
      </c>
      <c r="L155" s="47">
        <v>519.06799352289681</v>
      </c>
      <c r="M155" s="47">
        <v>0</v>
      </c>
      <c r="N155" s="47">
        <v>0</v>
      </c>
    </row>
    <row r="156" spans="1:14" x14ac:dyDescent="0.3">
      <c r="A156" s="45" t="s">
        <v>209</v>
      </c>
      <c r="B156" s="46">
        <v>2031</v>
      </c>
      <c r="C156" s="46">
        <v>17</v>
      </c>
      <c r="D156" s="47">
        <v>2.3659973865560176E-2</v>
      </c>
      <c r="E156" s="47">
        <v>1.6529510575195465E-2</v>
      </c>
      <c r="F156" s="47">
        <v>2.205755432652708E-2</v>
      </c>
      <c r="G156" s="47">
        <v>1.7662464865084833E-2</v>
      </c>
      <c r="H156" s="47">
        <v>1.990573319269066E-2</v>
      </c>
      <c r="I156" s="47">
        <v>2.1839425625461734E-2</v>
      </c>
      <c r="J156" s="47">
        <v>1.6337615461633825E-2</v>
      </c>
      <c r="K156" s="47">
        <v>1.9487620427581353E-2</v>
      </c>
      <c r="L156" s="47">
        <v>523.43532463094539</v>
      </c>
      <c r="M156" s="47">
        <v>0</v>
      </c>
      <c r="N156" s="47">
        <v>0</v>
      </c>
    </row>
    <row r="157" spans="1:14" x14ac:dyDescent="0.3">
      <c r="A157" s="45" t="s">
        <v>210</v>
      </c>
      <c r="B157" s="46">
        <v>2031</v>
      </c>
      <c r="C157" s="46">
        <v>18</v>
      </c>
      <c r="D157" s="47">
        <v>2.2850273995978065E-2</v>
      </c>
      <c r="E157" s="47">
        <v>1.5970641756335408E-2</v>
      </c>
      <c r="F157" s="47">
        <v>2.136503618899591E-2</v>
      </c>
      <c r="G157" s="47">
        <v>1.708295052414702E-2</v>
      </c>
      <c r="H157" s="47">
        <v>1.9306673759932749E-2</v>
      </c>
      <c r="I157" s="47">
        <v>2.1256317803499996E-2</v>
      </c>
      <c r="J157" s="47">
        <v>1.5895846224008001E-2</v>
      </c>
      <c r="K157" s="47">
        <v>1.9075040940980666E-2</v>
      </c>
      <c r="L157" s="47">
        <v>527.14919908551701</v>
      </c>
      <c r="M157" s="47">
        <v>0</v>
      </c>
      <c r="N157" s="47">
        <v>0</v>
      </c>
    </row>
    <row r="158" spans="1:14" x14ac:dyDescent="0.3">
      <c r="A158" s="45" t="s">
        <v>211</v>
      </c>
      <c r="B158" s="46">
        <v>2031</v>
      </c>
      <c r="C158" s="46">
        <v>19</v>
      </c>
      <c r="D158" s="47">
        <v>2.2124538523532977E-2</v>
      </c>
      <c r="E158" s="47">
        <v>1.5453059125763396E-2</v>
      </c>
      <c r="F158" s="47">
        <v>2.073447655573742E-2</v>
      </c>
      <c r="G158" s="47">
        <v>1.6584993329693581E-2</v>
      </c>
      <c r="H158" s="47">
        <v>1.8788310118217334E-2</v>
      </c>
      <c r="I158" s="47">
        <v>2.0746591728040411E-2</v>
      </c>
      <c r="J158" s="47">
        <v>1.5485933207676729E-2</v>
      </c>
      <c r="K158" s="47">
        <v>1.8671116814603393E-2</v>
      </c>
      <c r="L158" s="47">
        <v>530.17671657866833</v>
      </c>
      <c r="M158" s="47">
        <v>0</v>
      </c>
      <c r="N158" s="47">
        <v>0</v>
      </c>
    </row>
    <row r="159" spans="1:14" x14ac:dyDescent="0.3">
      <c r="A159" s="45" t="s">
        <v>212</v>
      </c>
      <c r="B159" s="46">
        <v>2032</v>
      </c>
      <c r="C159" s="46">
        <v>1</v>
      </c>
      <c r="D159" s="47">
        <v>4.7341853121485054E-2</v>
      </c>
      <c r="E159" s="47">
        <v>3.7972922470104899E-2</v>
      </c>
      <c r="F159" s="47">
        <v>4.4977651734482892E-2</v>
      </c>
      <c r="G159" s="47">
        <v>3.94776031539616E-2</v>
      </c>
      <c r="H159" s="47">
        <v>4.4812277668771092E-2</v>
      </c>
      <c r="I159" s="47">
        <v>5.0868778321268675E-2</v>
      </c>
      <c r="J159" s="47">
        <v>3.9846176139874581E-2</v>
      </c>
      <c r="K159" s="47">
        <v>4.4885635833043488E-2</v>
      </c>
      <c r="L159" s="47">
        <v>433.12295244516713</v>
      </c>
      <c r="M159" s="47">
        <v>0</v>
      </c>
      <c r="N159" s="47">
        <v>0</v>
      </c>
    </row>
    <row r="160" spans="1:14" x14ac:dyDescent="0.3">
      <c r="A160" s="45" t="s">
        <v>213</v>
      </c>
      <c r="B160" s="46">
        <v>2032</v>
      </c>
      <c r="C160" s="46">
        <v>2</v>
      </c>
      <c r="D160" s="47">
        <v>5.4241570349752931E-2</v>
      </c>
      <c r="E160" s="47">
        <v>4.0478141548913306E-2</v>
      </c>
      <c r="F160" s="47">
        <v>5.2986596781411606E-2</v>
      </c>
      <c r="G160" s="47">
        <v>4.2302389330961747E-2</v>
      </c>
      <c r="H160" s="47">
        <v>4.7398937921495916E-2</v>
      </c>
      <c r="I160" s="47">
        <v>5.2279726630508901E-2</v>
      </c>
      <c r="J160" s="47">
        <v>4.1023194471999792E-2</v>
      </c>
      <c r="K160" s="47">
        <v>4.6585256483915663E-2</v>
      </c>
      <c r="L160" s="47">
        <v>436.82703855275491</v>
      </c>
      <c r="M160" s="47">
        <v>0</v>
      </c>
      <c r="N160" s="47">
        <v>0</v>
      </c>
    </row>
    <row r="161" spans="1:14" x14ac:dyDescent="0.3">
      <c r="A161" s="45" t="s">
        <v>214</v>
      </c>
      <c r="B161" s="46">
        <v>2032</v>
      </c>
      <c r="C161" s="46">
        <v>3</v>
      </c>
      <c r="D161" s="47">
        <v>5.3196062149139731E-2</v>
      </c>
      <c r="E161" s="47">
        <v>3.9288970961170934E-2</v>
      </c>
      <c r="F161" s="47">
        <v>5.1328250262953706E-2</v>
      </c>
      <c r="G161" s="47">
        <v>4.0687470941828688E-2</v>
      </c>
      <c r="H161" s="47">
        <v>4.5105812921011783E-2</v>
      </c>
      <c r="I161" s="47">
        <v>4.9220434751148609E-2</v>
      </c>
      <c r="J161" s="47">
        <v>3.7107560604127503E-2</v>
      </c>
      <c r="K161" s="47">
        <v>4.1773111790546602E-2</v>
      </c>
      <c r="L161" s="47">
        <v>444.58737435827413</v>
      </c>
      <c r="M161" s="47">
        <v>0</v>
      </c>
      <c r="N161" s="47">
        <v>0</v>
      </c>
    </row>
    <row r="162" spans="1:14" x14ac:dyDescent="0.3">
      <c r="A162" s="45" t="s">
        <v>215</v>
      </c>
      <c r="B162" s="46">
        <v>2032</v>
      </c>
      <c r="C162" s="46">
        <v>4</v>
      </c>
      <c r="D162" s="47">
        <v>4.9475438383887752E-2</v>
      </c>
      <c r="E162" s="47">
        <v>3.5894911989282394E-2</v>
      </c>
      <c r="F162" s="47">
        <v>4.5480278846096775E-2</v>
      </c>
      <c r="G162" s="47">
        <v>3.5850898103350425E-2</v>
      </c>
      <c r="H162" s="47">
        <v>3.9461096941073789E-2</v>
      </c>
      <c r="I162" s="47">
        <v>4.2160712980535121E-2</v>
      </c>
      <c r="J162" s="47">
        <v>3.2087551518983674E-2</v>
      </c>
      <c r="K162" s="47">
        <v>3.6264655645516952E-2</v>
      </c>
      <c r="L162" s="47">
        <v>465.95425774374121</v>
      </c>
      <c r="M162" s="47">
        <v>0</v>
      </c>
      <c r="N162" s="47">
        <v>0</v>
      </c>
    </row>
    <row r="163" spans="1:14" x14ac:dyDescent="0.3">
      <c r="A163" s="45" t="s">
        <v>216</v>
      </c>
      <c r="B163" s="46">
        <v>2032</v>
      </c>
      <c r="C163" s="46">
        <v>5</v>
      </c>
      <c r="D163" s="47">
        <v>4.4005071097653337E-2</v>
      </c>
      <c r="E163" s="47">
        <v>3.1420374696662846E-2</v>
      </c>
      <c r="F163" s="47">
        <v>3.9595114539923662E-2</v>
      </c>
      <c r="G163" s="47">
        <v>3.2328629637539248E-2</v>
      </c>
      <c r="H163" s="47">
        <v>3.5702385661182973E-2</v>
      </c>
      <c r="I163" s="47">
        <v>3.7073723530984162E-2</v>
      </c>
      <c r="J163" s="47">
        <v>2.8340813069225021E-2</v>
      </c>
      <c r="K163" s="47">
        <v>3.2071485725293142E-2</v>
      </c>
      <c r="L163" s="47">
        <v>470.66504710038311</v>
      </c>
      <c r="M163" s="47">
        <v>0</v>
      </c>
      <c r="N163" s="47">
        <v>0</v>
      </c>
    </row>
    <row r="164" spans="1:14" x14ac:dyDescent="0.3">
      <c r="A164" s="45" t="s">
        <v>217</v>
      </c>
      <c r="B164" s="46">
        <v>2032</v>
      </c>
      <c r="C164" s="46">
        <v>6</v>
      </c>
      <c r="D164" s="47">
        <v>4.0161621951565023E-2</v>
      </c>
      <c r="E164" s="47">
        <v>2.8418265101089135E-2</v>
      </c>
      <c r="F164" s="47">
        <v>3.5763958551850376E-2</v>
      </c>
      <c r="G164" s="47">
        <v>2.9480971849840366E-2</v>
      </c>
      <c r="H164" s="47">
        <v>3.2200742952826343E-2</v>
      </c>
      <c r="I164" s="47">
        <v>3.3359231838797632E-2</v>
      </c>
      <c r="J164" s="47">
        <v>2.5536713382835197E-2</v>
      </c>
      <c r="K164" s="47">
        <v>2.8997199409242853E-2</v>
      </c>
      <c r="L164" s="47">
        <v>475.69784676152779</v>
      </c>
      <c r="M164" s="47">
        <v>0</v>
      </c>
      <c r="N164" s="47">
        <v>0</v>
      </c>
    </row>
    <row r="165" spans="1:14" x14ac:dyDescent="0.3">
      <c r="A165" s="45" t="s">
        <v>218</v>
      </c>
      <c r="B165" s="46">
        <v>2032</v>
      </c>
      <c r="C165" s="46">
        <v>7</v>
      </c>
      <c r="D165" s="47">
        <v>3.7181810328205882E-2</v>
      </c>
      <c r="E165" s="47">
        <v>2.6045788999046943E-2</v>
      </c>
      <c r="F165" s="47">
        <v>3.2849542635290455E-2</v>
      </c>
      <c r="G165" s="47">
        <v>2.7223364272185347E-2</v>
      </c>
      <c r="H165" s="47">
        <v>2.9667958837213022E-2</v>
      </c>
      <c r="I165" s="47">
        <v>3.0603598399081205E-2</v>
      </c>
      <c r="J165" s="47">
        <v>2.3538758061653668E-2</v>
      </c>
      <c r="K165" s="47">
        <v>2.666454707613727E-2</v>
      </c>
      <c r="L165" s="47">
        <v>477.71708416003088</v>
      </c>
      <c r="M165" s="47">
        <v>0</v>
      </c>
      <c r="N165" s="47">
        <v>0</v>
      </c>
    </row>
    <row r="166" spans="1:14" x14ac:dyDescent="0.3">
      <c r="A166" s="45" t="s">
        <v>219</v>
      </c>
      <c r="B166" s="46">
        <v>2032</v>
      </c>
      <c r="C166" s="46">
        <v>8</v>
      </c>
      <c r="D166" s="47">
        <v>3.4361831522766353E-2</v>
      </c>
      <c r="E166" s="47">
        <v>2.4012802071930576E-2</v>
      </c>
      <c r="F166" s="47">
        <v>3.0530869329248686E-2</v>
      </c>
      <c r="G166" s="47">
        <v>2.5063923065910709E-2</v>
      </c>
      <c r="H166" s="47">
        <v>2.7406446016646224E-2</v>
      </c>
      <c r="I166" s="47">
        <v>2.8283965967658097E-2</v>
      </c>
      <c r="J166" s="47">
        <v>2.1641767529052731E-2</v>
      </c>
      <c r="K166" s="47">
        <v>2.4568663649620816E-2</v>
      </c>
      <c r="L166" s="47">
        <v>482.52407781088237</v>
      </c>
      <c r="M166" s="47">
        <v>0</v>
      </c>
      <c r="N166" s="47">
        <v>0</v>
      </c>
    </row>
    <row r="167" spans="1:14" x14ac:dyDescent="0.3">
      <c r="A167" s="45" t="s">
        <v>220</v>
      </c>
      <c r="B167" s="46">
        <v>2032</v>
      </c>
      <c r="C167" s="46">
        <v>9</v>
      </c>
      <c r="D167" s="47">
        <v>3.1964898482331909E-2</v>
      </c>
      <c r="E167" s="47">
        <v>2.2305725764400184E-2</v>
      </c>
      <c r="F167" s="47">
        <v>2.8519715673333473E-2</v>
      </c>
      <c r="G167" s="47">
        <v>2.2857593710438155E-2</v>
      </c>
      <c r="H167" s="47">
        <v>2.5095089813222213E-2</v>
      </c>
      <c r="I167" s="47">
        <v>2.592515193257126E-2</v>
      </c>
      <c r="J167" s="47">
        <v>1.9847450424457975E-2</v>
      </c>
      <c r="K167" s="47">
        <v>2.2610683962645362E-2</v>
      </c>
      <c r="L167" s="47">
        <v>488.80016621855253</v>
      </c>
      <c r="M167" s="47">
        <v>0</v>
      </c>
      <c r="N167" s="47">
        <v>0</v>
      </c>
    </row>
    <row r="168" spans="1:14" x14ac:dyDescent="0.3">
      <c r="A168" s="45" t="s">
        <v>221</v>
      </c>
      <c r="B168" s="46">
        <v>2032</v>
      </c>
      <c r="C168" s="46">
        <v>10</v>
      </c>
      <c r="D168" s="47">
        <v>2.9509978576378375E-2</v>
      </c>
      <c r="E168" s="47">
        <v>2.0622287277753705E-2</v>
      </c>
      <c r="F168" s="47">
        <v>2.6393101577281336E-2</v>
      </c>
      <c r="G168" s="47">
        <v>2.1033633327159726E-2</v>
      </c>
      <c r="H168" s="47">
        <v>2.320176025476153E-2</v>
      </c>
      <c r="I168" s="47">
        <v>2.4079372355765908E-2</v>
      </c>
      <c r="J168" s="47">
        <v>1.8369064957196427E-2</v>
      </c>
      <c r="K168" s="47">
        <v>2.1067032752792945E-2</v>
      </c>
      <c r="L168" s="47">
        <v>495.49369810260418</v>
      </c>
      <c r="M168" s="47">
        <v>0</v>
      </c>
      <c r="N168" s="47">
        <v>0</v>
      </c>
    </row>
    <row r="169" spans="1:14" x14ac:dyDescent="0.3">
      <c r="A169" s="45" t="s">
        <v>222</v>
      </c>
      <c r="B169" s="46">
        <v>2032</v>
      </c>
      <c r="C169" s="46">
        <v>11</v>
      </c>
      <c r="D169" s="47">
        <v>2.7526801658456845E-2</v>
      </c>
      <c r="E169" s="47">
        <v>1.9191988794715092E-2</v>
      </c>
      <c r="F169" s="47">
        <v>2.4643060497194433E-2</v>
      </c>
      <c r="G169" s="47">
        <v>1.9622817926985274E-2</v>
      </c>
      <c r="H169" s="47">
        <v>2.1760599651108638E-2</v>
      </c>
      <c r="I169" s="47">
        <v>2.2786529599837371E-2</v>
      </c>
      <c r="J169" s="47">
        <v>1.7191478760232665E-2</v>
      </c>
      <c r="K169" s="47">
        <v>1.9940689765044161E-2</v>
      </c>
      <c r="L169" s="47">
        <v>502.09299781613242</v>
      </c>
      <c r="M169" s="47">
        <v>0</v>
      </c>
      <c r="N169" s="47">
        <v>0</v>
      </c>
    </row>
    <row r="170" spans="1:14" x14ac:dyDescent="0.3">
      <c r="A170" s="45" t="s">
        <v>223</v>
      </c>
      <c r="B170" s="46">
        <v>2032</v>
      </c>
      <c r="C170" s="46">
        <v>12</v>
      </c>
      <c r="D170" s="47">
        <v>2.5877810552490731E-2</v>
      </c>
      <c r="E170" s="47">
        <v>1.8020174513983883E-2</v>
      </c>
      <c r="F170" s="47">
        <v>2.3237453809640735E-2</v>
      </c>
      <c r="G170" s="47">
        <v>1.8501678784785598E-2</v>
      </c>
      <c r="H170" s="47">
        <v>2.058347023352897E-2</v>
      </c>
      <c r="I170" s="47">
        <v>2.1723118275657271E-2</v>
      </c>
      <c r="J170" s="47">
        <v>1.628615116541756E-2</v>
      </c>
      <c r="K170" s="47">
        <v>1.9150220211705253E-2</v>
      </c>
      <c r="L170" s="47">
        <v>508.71582683864824</v>
      </c>
      <c r="M170" s="47">
        <v>0</v>
      </c>
      <c r="N170" s="47">
        <v>0</v>
      </c>
    </row>
    <row r="171" spans="1:14" x14ac:dyDescent="0.3">
      <c r="A171" s="45" t="s">
        <v>224</v>
      </c>
      <c r="B171" s="46">
        <v>2032</v>
      </c>
      <c r="C171" s="46">
        <v>13</v>
      </c>
      <c r="D171" s="47">
        <v>2.4488804626259464E-2</v>
      </c>
      <c r="E171" s="47">
        <v>1.7056536117430569E-2</v>
      </c>
      <c r="F171" s="47">
        <v>2.2113917428761367E-2</v>
      </c>
      <c r="G171" s="47">
        <v>1.7587425718975473E-2</v>
      </c>
      <c r="H171" s="47">
        <v>1.9667411587958795E-2</v>
      </c>
      <c r="I171" s="47">
        <v>2.0891116837841332E-2</v>
      </c>
      <c r="J171" s="47">
        <v>1.5617679316815821E-2</v>
      </c>
      <c r="K171" s="47">
        <v>1.8532584789789655E-2</v>
      </c>
      <c r="L171" s="47">
        <v>515.48968100088916</v>
      </c>
      <c r="M171" s="47">
        <v>0</v>
      </c>
      <c r="N171" s="47">
        <v>0</v>
      </c>
    </row>
    <row r="172" spans="1:14" x14ac:dyDescent="0.3">
      <c r="A172" s="45" t="s">
        <v>225</v>
      </c>
      <c r="B172" s="46">
        <v>2032</v>
      </c>
      <c r="C172" s="46">
        <v>14</v>
      </c>
      <c r="D172" s="47">
        <v>2.3311215455707714E-2</v>
      </c>
      <c r="E172" s="47">
        <v>1.6224194762183695E-2</v>
      </c>
      <c r="F172" s="47">
        <v>2.1116319487750893E-2</v>
      </c>
      <c r="G172" s="47">
        <v>1.678502903469431E-2</v>
      </c>
      <c r="H172" s="47">
        <v>1.8856683907651023E-2</v>
      </c>
      <c r="I172" s="47">
        <v>2.0151742343163449E-2</v>
      </c>
      <c r="J172" s="47">
        <v>1.5028046981618502E-2</v>
      </c>
      <c r="K172" s="47">
        <v>1.7969337620506329E-2</v>
      </c>
      <c r="L172" s="47">
        <v>521.48061425101173</v>
      </c>
      <c r="M172" s="47">
        <v>0</v>
      </c>
      <c r="N172" s="47">
        <v>0</v>
      </c>
    </row>
    <row r="173" spans="1:14" x14ac:dyDescent="0.3">
      <c r="A173" s="45" t="s">
        <v>226</v>
      </c>
      <c r="B173" s="46">
        <v>2032</v>
      </c>
      <c r="C173" s="46">
        <v>15</v>
      </c>
      <c r="D173" s="47">
        <v>2.23062222323261E-2</v>
      </c>
      <c r="E173" s="47">
        <v>1.5507875051103376E-2</v>
      </c>
      <c r="F173" s="47">
        <v>2.02692032413763E-2</v>
      </c>
      <c r="G173" s="47">
        <v>1.6129381525059727E-2</v>
      </c>
      <c r="H173" s="47">
        <v>1.8206369239693865E-2</v>
      </c>
      <c r="I173" s="47">
        <v>1.9554945857594395E-2</v>
      </c>
      <c r="J173" s="47">
        <v>1.4609446349252417E-2</v>
      </c>
      <c r="K173" s="47">
        <v>1.7520903523613893E-2</v>
      </c>
      <c r="L173" s="47">
        <v>526.6364658386052</v>
      </c>
      <c r="M173" s="47">
        <v>0</v>
      </c>
      <c r="N173" s="47">
        <v>0</v>
      </c>
    </row>
    <row r="174" spans="1:14" x14ac:dyDescent="0.3">
      <c r="A174" s="45" t="s">
        <v>227</v>
      </c>
      <c r="B174" s="46">
        <v>2032</v>
      </c>
      <c r="C174" s="46">
        <v>16</v>
      </c>
      <c r="D174" s="47">
        <v>2.14077340313053E-2</v>
      </c>
      <c r="E174" s="47">
        <v>1.4872036780307889E-2</v>
      </c>
      <c r="F174" s="47">
        <v>1.9540158875227098E-2</v>
      </c>
      <c r="G174" s="47">
        <v>1.5578635099685266E-2</v>
      </c>
      <c r="H174" s="47">
        <v>1.7658965143643773E-2</v>
      </c>
      <c r="I174" s="47">
        <v>1.9028348358009289E-2</v>
      </c>
      <c r="J174" s="47">
        <v>1.4250937819791552E-2</v>
      </c>
      <c r="K174" s="47">
        <v>1.713340328995298E-2</v>
      </c>
      <c r="L174" s="47">
        <v>531.03181390333123</v>
      </c>
      <c r="M174" s="47">
        <v>0</v>
      </c>
      <c r="N174" s="47">
        <v>0</v>
      </c>
    </row>
    <row r="175" spans="1:14" x14ac:dyDescent="0.3">
      <c r="A175" s="45" t="s">
        <v>228</v>
      </c>
      <c r="B175" s="46">
        <v>2032</v>
      </c>
      <c r="C175" s="46">
        <v>17</v>
      </c>
      <c r="D175" s="47">
        <v>2.0626519221503558E-2</v>
      </c>
      <c r="E175" s="47">
        <v>1.4337172715041521E-2</v>
      </c>
      <c r="F175" s="47">
        <v>1.8896947137829662E-2</v>
      </c>
      <c r="G175" s="47">
        <v>1.5039420072778068E-2</v>
      </c>
      <c r="H175" s="47">
        <v>1.7105474202016416E-2</v>
      </c>
      <c r="I175" s="47">
        <v>1.851593324102847E-2</v>
      </c>
      <c r="J175" s="47">
        <v>1.3860910516290575E-2</v>
      </c>
      <c r="K175" s="47">
        <v>1.6786254863194187E-2</v>
      </c>
      <c r="L175" s="47">
        <v>534.73040272893286</v>
      </c>
      <c r="M175" s="47">
        <v>0</v>
      </c>
      <c r="N175" s="47">
        <v>0</v>
      </c>
    </row>
    <row r="176" spans="1:14" x14ac:dyDescent="0.3">
      <c r="A176" s="45" t="s">
        <v>229</v>
      </c>
      <c r="B176" s="46">
        <v>2032</v>
      </c>
      <c r="C176" s="46">
        <v>18</v>
      </c>
      <c r="D176" s="47">
        <v>1.9930167088371198E-2</v>
      </c>
      <c r="E176" s="47">
        <v>1.3842398904231674E-2</v>
      </c>
      <c r="F176" s="47">
        <v>1.8312816506808108E-2</v>
      </c>
      <c r="G176" s="47">
        <v>1.4581811635724449E-2</v>
      </c>
      <c r="H176" s="47">
        <v>1.6631995387725824E-2</v>
      </c>
      <c r="I176" s="47">
        <v>1.807279892091242E-2</v>
      </c>
      <c r="J176" s="47">
        <v>1.3497966022353204E-2</v>
      </c>
      <c r="K176" s="47">
        <v>1.6439670812339834E-2</v>
      </c>
      <c r="L176" s="47">
        <v>537.70145754348664</v>
      </c>
      <c r="M176" s="47">
        <v>0</v>
      </c>
      <c r="N176" s="47">
        <v>0</v>
      </c>
    </row>
    <row r="177" spans="1:14" x14ac:dyDescent="0.3">
      <c r="A177" s="45" t="s">
        <v>230</v>
      </c>
      <c r="B177" s="46">
        <v>2033</v>
      </c>
      <c r="C177" s="46">
        <v>1</v>
      </c>
      <c r="D177" s="47">
        <v>6.1417276267151502E-2</v>
      </c>
      <c r="E177" s="47">
        <v>4.3083569390874037E-2</v>
      </c>
      <c r="F177" s="47">
        <v>6.1315899630217476E-2</v>
      </c>
      <c r="G177" s="47">
        <v>4.524016695504187E-2</v>
      </c>
      <c r="H177" s="47">
        <v>5.0089064584329719E-2</v>
      </c>
      <c r="I177" s="47">
        <v>5.3747112872118738E-2</v>
      </c>
      <c r="J177" s="47">
        <v>4.2247293537410011E-2</v>
      </c>
      <c r="K177" s="47">
        <v>4.8352861960822731E-2</v>
      </c>
      <c r="L177" s="47">
        <v>440.6792881046461</v>
      </c>
      <c r="M177" s="47">
        <v>0</v>
      </c>
      <c r="N177" s="47">
        <v>0</v>
      </c>
    </row>
    <row r="178" spans="1:14" x14ac:dyDescent="0.3">
      <c r="A178" s="45" t="s">
        <v>231</v>
      </c>
      <c r="B178" s="46">
        <v>2033</v>
      </c>
      <c r="C178" s="46">
        <v>2</v>
      </c>
      <c r="D178" s="47">
        <v>5.629994081791978E-2</v>
      </c>
      <c r="E178" s="47">
        <v>3.998673471015967E-2</v>
      </c>
      <c r="F178" s="47">
        <v>5.4695312698441002E-2</v>
      </c>
      <c r="G178" s="47">
        <v>4.1328938098376268E-2</v>
      </c>
      <c r="H178" s="47">
        <v>4.5261444160631187E-2</v>
      </c>
      <c r="I178" s="47">
        <v>4.8346489454363387E-2</v>
      </c>
      <c r="J178" s="47">
        <v>3.5655557386743184E-2</v>
      </c>
      <c r="K178" s="47">
        <v>4.0122863749191405E-2</v>
      </c>
      <c r="L178" s="47">
        <v>450.66576589808619</v>
      </c>
      <c r="M178" s="47">
        <v>0</v>
      </c>
      <c r="N178" s="47">
        <v>0</v>
      </c>
    </row>
    <row r="179" spans="1:14" x14ac:dyDescent="0.3">
      <c r="A179" s="45" t="s">
        <v>232</v>
      </c>
      <c r="B179" s="46">
        <v>2033</v>
      </c>
      <c r="C179" s="46">
        <v>3</v>
      </c>
      <c r="D179" s="47">
        <v>5.0244272716475948E-2</v>
      </c>
      <c r="E179" s="47">
        <v>3.5146103948053557E-2</v>
      </c>
      <c r="F179" s="47">
        <v>4.5661399791534524E-2</v>
      </c>
      <c r="G179" s="47">
        <v>3.4544020236214758E-2</v>
      </c>
      <c r="H179" s="47">
        <v>3.7532806782795823E-2</v>
      </c>
      <c r="I179" s="47">
        <v>3.9022774355650783E-2</v>
      </c>
      <c r="J179" s="47">
        <v>2.929174247056178E-2</v>
      </c>
      <c r="K179" s="47">
        <v>3.3158098028377714E-2</v>
      </c>
      <c r="L179" s="47">
        <v>477.78497064846152</v>
      </c>
      <c r="M179" s="47">
        <v>0</v>
      </c>
      <c r="N179" s="47">
        <v>0</v>
      </c>
    </row>
    <row r="180" spans="1:14" x14ac:dyDescent="0.3">
      <c r="A180" s="45" t="s">
        <v>233</v>
      </c>
      <c r="B180" s="46">
        <v>2033</v>
      </c>
      <c r="C180" s="46">
        <v>4</v>
      </c>
      <c r="D180" s="47">
        <v>4.3085820866535486E-2</v>
      </c>
      <c r="E180" s="47">
        <v>2.9615213013302246E-2</v>
      </c>
      <c r="F180" s="47">
        <v>3.811227912401681E-2</v>
      </c>
      <c r="G180" s="47">
        <v>3.0359158599188262E-2</v>
      </c>
      <c r="H180" s="47">
        <v>3.3192701098744067E-2</v>
      </c>
      <c r="I180" s="47">
        <v>3.3273323260998751E-2</v>
      </c>
      <c r="J180" s="47">
        <v>2.5171200074953246E-2</v>
      </c>
      <c r="K180" s="47">
        <v>2.8541314930797607E-2</v>
      </c>
      <c r="L180" s="47">
        <v>481.00752046003839</v>
      </c>
      <c r="M180" s="47">
        <v>0</v>
      </c>
      <c r="N180" s="47">
        <v>0</v>
      </c>
    </row>
    <row r="181" spans="1:14" x14ac:dyDescent="0.3">
      <c r="A181" s="45" t="s">
        <v>234</v>
      </c>
      <c r="B181" s="46">
        <v>2033</v>
      </c>
      <c r="C181" s="46">
        <v>5</v>
      </c>
      <c r="D181" s="47">
        <v>3.8548747349653169E-2</v>
      </c>
      <c r="E181" s="47">
        <v>2.6272029995872179E-2</v>
      </c>
      <c r="F181" s="47">
        <v>3.3694313247625188E-2</v>
      </c>
      <c r="G181" s="47">
        <v>2.7235457415341498E-2</v>
      </c>
      <c r="H181" s="47">
        <v>2.9367850312866487E-2</v>
      </c>
      <c r="I181" s="47">
        <v>2.9426112953868051E-2</v>
      </c>
      <c r="J181" s="47">
        <v>2.2322420068085366E-2</v>
      </c>
      <c r="K181" s="47">
        <v>2.5428225797446934E-2</v>
      </c>
      <c r="L181" s="47">
        <v>485.26132237908286</v>
      </c>
      <c r="M181" s="47">
        <v>0</v>
      </c>
      <c r="N181" s="47">
        <v>0</v>
      </c>
    </row>
    <row r="182" spans="1:14" x14ac:dyDescent="0.3">
      <c r="A182" s="45" t="s">
        <v>235</v>
      </c>
      <c r="B182" s="46">
        <v>2033</v>
      </c>
      <c r="C182" s="46">
        <v>6</v>
      </c>
      <c r="D182" s="47">
        <v>3.5243661235397725E-2</v>
      </c>
      <c r="E182" s="47">
        <v>2.3770546326641634E-2</v>
      </c>
      <c r="F182" s="47">
        <v>3.0535961469704477E-2</v>
      </c>
      <c r="G182" s="47">
        <v>2.488572234931076E-2</v>
      </c>
      <c r="H182" s="47">
        <v>2.6778999764717978E-2</v>
      </c>
      <c r="I182" s="47">
        <v>2.673777412245873E-2</v>
      </c>
      <c r="J182" s="47">
        <v>2.0427923964059635E-2</v>
      </c>
      <c r="K182" s="47">
        <v>2.3188657519103557E-2</v>
      </c>
      <c r="L182" s="47">
        <v>486.22394556664869</v>
      </c>
      <c r="M182" s="47">
        <v>0</v>
      </c>
      <c r="N182" s="47">
        <v>0</v>
      </c>
    </row>
    <row r="183" spans="1:14" x14ac:dyDescent="0.3">
      <c r="A183" s="45" t="s">
        <v>236</v>
      </c>
      <c r="B183" s="46">
        <v>2033</v>
      </c>
      <c r="C183" s="46">
        <v>7</v>
      </c>
      <c r="D183" s="47">
        <v>3.2199235159939443E-2</v>
      </c>
      <c r="E183" s="47">
        <v>2.168691182836598E-2</v>
      </c>
      <c r="F183" s="47">
        <v>2.8123896517493478E-2</v>
      </c>
      <c r="G183" s="47">
        <v>2.2662465418379012E-2</v>
      </c>
      <c r="H183" s="47">
        <v>2.4506467157860781E-2</v>
      </c>
      <c r="I183" s="47">
        <v>2.452111914343803E-2</v>
      </c>
      <c r="J183" s="47">
        <v>1.8608738072995096E-2</v>
      </c>
      <c r="K183" s="47">
        <v>2.1183660796323361E-2</v>
      </c>
      <c r="L183" s="47">
        <v>490.75478014237916</v>
      </c>
      <c r="M183" s="47">
        <v>0</v>
      </c>
      <c r="N183" s="47">
        <v>0</v>
      </c>
    </row>
    <row r="184" spans="1:14" x14ac:dyDescent="0.3">
      <c r="A184" s="45" t="s">
        <v>237</v>
      </c>
      <c r="B184" s="46">
        <v>2033</v>
      </c>
      <c r="C184" s="46">
        <v>8</v>
      </c>
      <c r="D184" s="47">
        <v>2.9680992746297843E-2</v>
      </c>
      <c r="E184" s="47">
        <v>1.997871100345246E-2</v>
      </c>
      <c r="F184" s="47">
        <v>2.6075254110207533E-2</v>
      </c>
      <c r="G184" s="47">
        <v>2.0389059739195716E-2</v>
      </c>
      <c r="H184" s="47">
        <v>2.2166538646979757E-2</v>
      </c>
      <c r="I184" s="47">
        <v>2.2220329181674849E-2</v>
      </c>
      <c r="J184" s="47">
        <v>1.6877083050250298E-2</v>
      </c>
      <c r="K184" s="47">
        <v>1.9302233652390255E-2</v>
      </c>
      <c r="L184" s="47">
        <v>497.06978207471496</v>
      </c>
      <c r="M184" s="47">
        <v>0</v>
      </c>
      <c r="N184" s="47">
        <v>0</v>
      </c>
    </row>
    <row r="185" spans="1:14" x14ac:dyDescent="0.3">
      <c r="A185" s="45" t="s">
        <v>238</v>
      </c>
      <c r="B185" s="46">
        <v>2033</v>
      </c>
      <c r="C185" s="46">
        <v>9</v>
      </c>
      <c r="D185" s="47">
        <v>2.7111716403396761E-2</v>
      </c>
      <c r="E185" s="47">
        <v>1.8288748425528085E-2</v>
      </c>
      <c r="F185" s="47">
        <v>2.3893609808698504E-2</v>
      </c>
      <c r="G185" s="47">
        <v>1.8553048627926769E-2</v>
      </c>
      <c r="H185" s="47">
        <v>2.0295297094005287E-2</v>
      </c>
      <c r="I185" s="47">
        <v>2.047638497487141E-2</v>
      </c>
      <c r="J185" s="47">
        <v>1.5480543999736479E-2</v>
      </c>
      <c r="K185" s="47">
        <v>1.7863597542651023E-2</v>
      </c>
      <c r="L185" s="47">
        <v>503.88212634286094</v>
      </c>
      <c r="M185" s="47">
        <v>0</v>
      </c>
      <c r="N185" s="47">
        <v>0</v>
      </c>
    </row>
    <row r="186" spans="1:14" x14ac:dyDescent="0.3">
      <c r="A186" s="45" t="s">
        <v>239</v>
      </c>
      <c r="B186" s="46">
        <v>2033</v>
      </c>
      <c r="C186" s="46">
        <v>10</v>
      </c>
      <c r="D186" s="47">
        <v>2.5083785251629853E-2</v>
      </c>
      <c r="E186" s="47">
        <v>1.687646974647462E-2</v>
      </c>
      <c r="F186" s="47">
        <v>2.2135989540981831E-2</v>
      </c>
      <c r="G186" s="47">
        <v>1.7174902706879318E-2</v>
      </c>
      <c r="H186" s="47">
        <v>1.8918536499916785E-2</v>
      </c>
      <c r="I186" s="47">
        <v>1.9324242636058336E-2</v>
      </c>
      <c r="J186" s="47">
        <v>1.439835972678315E-2</v>
      </c>
      <c r="K186" s="47">
        <v>1.6865203808056197E-2</v>
      </c>
      <c r="L186" s="47">
        <v>510.59637984041109</v>
      </c>
      <c r="M186" s="47">
        <v>0</v>
      </c>
      <c r="N186" s="47">
        <v>0</v>
      </c>
    </row>
    <row r="187" spans="1:14" x14ac:dyDescent="0.3">
      <c r="A187" s="45" t="s">
        <v>240</v>
      </c>
      <c r="B187" s="46">
        <v>2033</v>
      </c>
      <c r="C187" s="46">
        <v>11</v>
      </c>
      <c r="D187" s="47">
        <v>2.3427710714631067E-2</v>
      </c>
      <c r="E187" s="47">
        <v>1.5742587504220629E-2</v>
      </c>
      <c r="F187" s="47">
        <v>2.0755831103224872E-2</v>
      </c>
      <c r="G187" s="47">
        <v>1.610729717047989E-2</v>
      </c>
      <c r="H187" s="47">
        <v>1.7817775142410758E-2</v>
      </c>
      <c r="I187" s="47">
        <v>1.8396169182888521E-2</v>
      </c>
      <c r="J187" s="47">
        <v>1.3596796949671083E-2</v>
      </c>
      <c r="K187" s="47">
        <v>1.6212547243604797E-2</v>
      </c>
      <c r="L187" s="47">
        <v>517.34468082547176</v>
      </c>
      <c r="M187" s="47">
        <v>0</v>
      </c>
      <c r="N187" s="47">
        <v>0</v>
      </c>
    </row>
    <row r="188" spans="1:14" x14ac:dyDescent="0.3">
      <c r="A188" s="45" t="s">
        <v>241</v>
      </c>
      <c r="B188" s="46">
        <v>2033</v>
      </c>
      <c r="C188" s="46">
        <v>12</v>
      </c>
      <c r="D188" s="47">
        <v>2.2053762656593371E-2</v>
      </c>
      <c r="E188" s="47">
        <v>1.4827849706812135E-2</v>
      </c>
      <c r="F188" s="47">
        <v>1.9677736862770009E-2</v>
      </c>
      <c r="G188" s="47">
        <v>1.5254979752794402E-2</v>
      </c>
      <c r="H188" s="47">
        <v>1.6988171475148316E-2</v>
      </c>
      <c r="I188" s="47">
        <v>1.7696931874735037E-2</v>
      </c>
      <c r="J188" s="47">
        <v>1.3036080339401694E-2</v>
      </c>
      <c r="K188" s="47">
        <v>1.5724609944224411E-2</v>
      </c>
      <c r="L188" s="47">
        <v>524.26603488554417</v>
      </c>
      <c r="M188" s="47">
        <v>0</v>
      </c>
      <c r="N188" s="47">
        <v>0</v>
      </c>
    </row>
    <row r="189" spans="1:14" x14ac:dyDescent="0.3">
      <c r="A189" s="45" t="s">
        <v>242</v>
      </c>
      <c r="B189" s="46">
        <v>2033</v>
      </c>
      <c r="C189" s="46">
        <v>13</v>
      </c>
      <c r="D189" s="47">
        <v>2.090469781810847E-2</v>
      </c>
      <c r="E189" s="47">
        <v>1.4046196094300118E-2</v>
      </c>
      <c r="F189" s="47">
        <v>1.8726756725953961E-2</v>
      </c>
      <c r="G189" s="47">
        <v>1.4512510068694636E-2</v>
      </c>
      <c r="H189" s="47">
        <v>1.6257393990785809E-2</v>
      </c>
      <c r="I189" s="47">
        <v>1.7075623852918231E-2</v>
      </c>
      <c r="J189" s="47">
        <v>1.2542667010340602E-2</v>
      </c>
      <c r="K189" s="47">
        <v>1.5273839178548675E-2</v>
      </c>
      <c r="L189" s="47">
        <v>530.32907988518059</v>
      </c>
      <c r="M189" s="47">
        <v>0</v>
      </c>
      <c r="N189" s="47">
        <v>0</v>
      </c>
    </row>
    <row r="190" spans="1:14" x14ac:dyDescent="0.3">
      <c r="A190" s="45" t="s">
        <v>243</v>
      </c>
      <c r="B190" s="46">
        <v>2033</v>
      </c>
      <c r="C190" s="46">
        <v>14</v>
      </c>
      <c r="D190" s="47">
        <v>1.993612476623035E-2</v>
      </c>
      <c r="E190" s="47">
        <v>1.3381132082283172E-2</v>
      </c>
      <c r="F190" s="47">
        <v>1.7930079796716954E-2</v>
      </c>
      <c r="G190" s="47">
        <v>1.3919029360758362E-2</v>
      </c>
      <c r="H190" s="47">
        <v>1.5687615211480509E-2</v>
      </c>
      <c r="I190" s="47">
        <v>1.65904974957982E-2</v>
      </c>
      <c r="J190" s="47">
        <v>1.2220311056672369E-2</v>
      </c>
      <c r="K190" s="47">
        <v>1.4930312417916909E-2</v>
      </c>
      <c r="L190" s="47">
        <v>535.48929411845791</v>
      </c>
      <c r="M190" s="47">
        <v>0</v>
      </c>
      <c r="N190" s="47">
        <v>0</v>
      </c>
    </row>
    <row r="191" spans="1:14" x14ac:dyDescent="0.3">
      <c r="A191" s="45" t="s">
        <v>244</v>
      </c>
      <c r="B191" s="46">
        <v>2033</v>
      </c>
      <c r="C191" s="46">
        <v>15</v>
      </c>
      <c r="D191" s="47">
        <v>1.9075190823182677E-2</v>
      </c>
      <c r="E191" s="47">
        <v>1.2794317701823474E-2</v>
      </c>
      <c r="F191" s="47">
        <v>1.7252282776786858E-2</v>
      </c>
      <c r="G191" s="47">
        <v>1.342913561515291E-2</v>
      </c>
      <c r="H191" s="47">
        <v>1.5216766336416885E-2</v>
      </c>
      <c r="I191" s="47">
        <v>1.6164585050828833E-2</v>
      </c>
      <c r="J191" s="47">
        <v>1.1948873921025985E-2</v>
      </c>
      <c r="K191" s="47">
        <v>1.4637336957276287E-2</v>
      </c>
      <c r="L191" s="47">
        <v>539.83784463894767</v>
      </c>
      <c r="M191" s="47">
        <v>0</v>
      </c>
      <c r="N191" s="47">
        <v>0</v>
      </c>
    </row>
    <row r="192" spans="1:14" x14ac:dyDescent="0.3">
      <c r="A192" s="45" t="s">
        <v>245</v>
      </c>
      <c r="B192" s="46">
        <v>2033</v>
      </c>
      <c r="C192" s="46">
        <v>16</v>
      </c>
      <c r="D192" s="47">
        <v>1.8333809286992919E-2</v>
      </c>
      <c r="E192" s="47">
        <v>1.2308752689451693E-2</v>
      </c>
      <c r="F192" s="47">
        <v>1.6658701089636872E-2</v>
      </c>
      <c r="G192" s="47">
        <v>1.2942135219764932E-2</v>
      </c>
      <c r="H192" s="47">
        <v>1.4727676350056704E-2</v>
      </c>
      <c r="I192" s="47">
        <v>1.5739412101414271E-2</v>
      </c>
      <c r="J192" s="47">
        <v>1.1630855040692339E-2</v>
      </c>
      <c r="K192" s="47">
        <v>1.4374766010224343E-2</v>
      </c>
      <c r="L192" s="47">
        <v>543.45035403323038</v>
      </c>
      <c r="M192" s="47">
        <v>0</v>
      </c>
      <c r="N192" s="47">
        <v>0</v>
      </c>
    </row>
    <row r="193" spans="1:14" x14ac:dyDescent="0.3">
      <c r="A193" s="45" t="s">
        <v>246</v>
      </c>
      <c r="B193" s="46">
        <v>2033</v>
      </c>
      <c r="C193" s="46">
        <v>17</v>
      </c>
      <c r="D193" s="47">
        <v>1.7676967008478837E-2</v>
      </c>
      <c r="E193" s="47">
        <v>1.185890552988071E-2</v>
      </c>
      <c r="F193" s="47">
        <v>1.6121006459343886E-2</v>
      </c>
      <c r="G193" s="47">
        <v>1.2535414366687017E-2</v>
      </c>
      <c r="H193" s="47">
        <v>1.4315617832170261E-2</v>
      </c>
      <c r="I193" s="47">
        <v>1.5377017883738589E-2</v>
      </c>
      <c r="J193" s="47">
        <v>1.133218209099989E-2</v>
      </c>
      <c r="K193" s="47">
        <v>1.4101454528239774E-2</v>
      </c>
      <c r="L193" s="47">
        <v>546.29765610485606</v>
      </c>
      <c r="M193" s="47">
        <v>0</v>
      </c>
      <c r="N193" s="47">
        <v>0</v>
      </c>
    </row>
    <row r="194" spans="1:14" x14ac:dyDescent="0.3">
      <c r="A194" s="45" t="s">
        <v>247</v>
      </c>
      <c r="B194" s="46">
        <v>2034</v>
      </c>
      <c r="C194" s="46">
        <v>1</v>
      </c>
      <c r="D194" s="47">
        <v>5.0977911950718768E-2</v>
      </c>
      <c r="E194" s="47">
        <v>3.6766026642216725E-2</v>
      </c>
      <c r="F194" s="47">
        <v>4.7809902289393462E-2</v>
      </c>
      <c r="G194" s="47">
        <v>3.7261260087444015E-2</v>
      </c>
      <c r="H194" s="47">
        <v>4.0240718919984694E-2</v>
      </c>
      <c r="I194" s="47">
        <v>4.2729841099897817E-2</v>
      </c>
      <c r="J194" s="47">
        <v>2.8800151790049671E-2</v>
      </c>
      <c r="K194" s="47">
        <v>3.1563665609094828E-2</v>
      </c>
      <c r="L194" s="47">
        <v>461.05170280326394</v>
      </c>
      <c r="M194" s="47">
        <v>0</v>
      </c>
      <c r="N194" s="47">
        <v>0</v>
      </c>
    </row>
    <row r="195" spans="1:14" x14ac:dyDescent="0.3">
      <c r="A195" s="45" t="s">
        <v>248</v>
      </c>
      <c r="B195" s="46">
        <v>2034</v>
      </c>
      <c r="C195" s="46">
        <v>2</v>
      </c>
      <c r="D195" s="47">
        <v>4.4320390049607965E-2</v>
      </c>
      <c r="E195" s="47">
        <v>3.0937690897585596E-2</v>
      </c>
      <c r="F195" s="47">
        <v>3.7361445367260285E-2</v>
      </c>
      <c r="G195" s="47">
        <v>2.8872965191566031E-2</v>
      </c>
      <c r="H195" s="47">
        <v>3.0875528136649222E-2</v>
      </c>
      <c r="I195" s="47">
        <v>3.1215987816723471E-2</v>
      </c>
      <c r="J195" s="47">
        <v>2.2422760101001461E-2</v>
      </c>
      <c r="K195" s="47">
        <v>2.510189377870491E-2</v>
      </c>
      <c r="L195" s="47">
        <v>497.45825802071187</v>
      </c>
      <c r="M195" s="47">
        <v>0</v>
      </c>
      <c r="N195" s="47">
        <v>0</v>
      </c>
    </row>
    <row r="196" spans="1:14" x14ac:dyDescent="0.3">
      <c r="A196" s="45" t="s">
        <v>249</v>
      </c>
      <c r="B196" s="46">
        <v>2034</v>
      </c>
      <c r="C196" s="46">
        <v>3</v>
      </c>
      <c r="D196" s="47">
        <v>3.6480107691318125E-2</v>
      </c>
      <c r="E196" s="47">
        <v>2.4761910467075668E-2</v>
      </c>
      <c r="F196" s="47">
        <v>2.9750888370208856E-2</v>
      </c>
      <c r="G196" s="47">
        <v>2.4996808976174775E-2</v>
      </c>
      <c r="H196" s="47">
        <v>2.7104121198740918E-2</v>
      </c>
      <c r="I196" s="47">
        <v>2.5895623082525247E-2</v>
      </c>
      <c r="J196" s="47">
        <v>1.9017854740332227E-2</v>
      </c>
      <c r="K196" s="47">
        <v>2.140225289902474E-2</v>
      </c>
      <c r="L196" s="47">
        <v>495.53974007825195</v>
      </c>
      <c r="M196" s="47">
        <v>0</v>
      </c>
      <c r="N196" s="47">
        <v>0</v>
      </c>
    </row>
    <row r="197" spans="1:14" x14ac:dyDescent="0.3">
      <c r="A197" s="45" t="s">
        <v>250</v>
      </c>
      <c r="B197" s="46">
        <v>2034</v>
      </c>
      <c r="C197" s="46">
        <v>4</v>
      </c>
      <c r="D197" s="47">
        <v>3.2248695280745254E-2</v>
      </c>
      <c r="E197" s="47">
        <v>2.1640618245290951E-2</v>
      </c>
      <c r="F197" s="47">
        <v>2.6084841162037034E-2</v>
      </c>
      <c r="G197" s="47">
        <v>2.2275339167469359E-2</v>
      </c>
      <c r="H197" s="47">
        <v>2.3659362053207286E-2</v>
      </c>
      <c r="I197" s="47">
        <v>2.272591958307181E-2</v>
      </c>
      <c r="J197" s="47">
        <v>1.6833315772133175E-2</v>
      </c>
      <c r="K197" s="47">
        <v>1.9112716740826947E-2</v>
      </c>
      <c r="L197" s="47">
        <v>497.54322902380255</v>
      </c>
      <c r="M197" s="47">
        <v>0</v>
      </c>
      <c r="N197" s="47">
        <v>0</v>
      </c>
    </row>
    <row r="198" spans="1:14" x14ac:dyDescent="0.3">
      <c r="A198" s="45" t="s">
        <v>251</v>
      </c>
      <c r="B198" s="46">
        <v>2034</v>
      </c>
      <c r="C198" s="46">
        <v>5</v>
      </c>
      <c r="D198" s="47">
        <v>2.9364357641136995E-2</v>
      </c>
      <c r="E198" s="47">
        <v>1.9432317702898719E-2</v>
      </c>
      <c r="F198" s="47">
        <v>2.3621952807214363E-2</v>
      </c>
      <c r="G198" s="47">
        <v>2.0313562210771529E-2</v>
      </c>
      <c r="H198" s="47">
        <v>2.1542927188953061E-2</v>
      </c>
      <c r="I198" s="47">
        <v>2.0670744321767045E-2</v>
      </c>
      <c r="J198" s="47">
        <v>1.5526701958560214E-2</v>
      </c>
      <c r="K198" s="47">
        <v>1.7536094912011593E-2</v>
      </c>
      <c r="L198" s="47">
        <v>496.45451050736722</v>
      </c>
      <c r="M198" s="47">
        <v>0</v>
      </c>
      <c r="N198" s="47">
        <v>0</v>
      </c>
    </row>
    <row r="199" spans="1:14" x14ac:dyDescent="0.3">
      <c r="A199" s="45" t="s">
        <v>252</v>
      </c>
      <c r="B199" s="46">
        <v>2034</v>
      </c>
      <c r="C199" s="46">
        <v>6</v>
      </c>
      <c r="D199" s="47">
        <v>2.6625546050772071E-2</v>
      </c>
      <c r="E199" s="47">
        <v>1.7605244724430744E-2</v>
      </c>
      <c r="F199" s="47">
        <v>2.1792126855660322E-2</v>
      </c>
      <c r="G199" s="47">
        <v>1.8355500118988451E-2</v>
      </c>
      <c r="H199" s="47">
        <v>1.962628220169247E-2</v>
      </c>
      <c r="I199" s="47">
        <v>1.8945912977069365E-2</v>
      </c>
      <c r="J199" s="47">
        <v>1.4099402260063511E-2</v>
      </c>
      <c r="K199" s="47">
        <v>1.6000812292562148E-2</v>
      </c>
      <c r="L199" s="47">
        <v>500.30727627251895</v>
      </c>
      <c r="M199" s="47">
        <v>0</v>
      </c>
      <c r="N199" s="47">
        <v>0</v>
      </c>
    </row>
    <row r="200" spans="1:14" x14ac:dyDescent="0.3">
      <c r="A200" s="45" t="s">
        <v>253</v>
      </c>
      <c r="B200" s="46">
        <v>2034</v>
      </c>
      <c r="C200" s="46">
        <v>7</v>
      </c>
      <c r="D200" s="47">
        <v>2.4393422861312703E-2</v>
      </c>
      <c r="E200" s="47">
        <v>1.6129219511296464E-2</v>
      </c>
      <c r="F200" s="47">
        <v>2.0203823832096988E-2</v>
      </c>
      <c r="G200" s="47">
        <v>1.6248626407211465E-2</v>
      </c>
      <c r="H200" s="47">
        <v>1.7514377433394887E-2</v>
      </c>
      <c r="I200" s="47">
        <v>1.6967663982156621E-2</v>
      </c>
      <c r="J200" s="47">
        <v>1.2650162123624058E-2</v>
      </c>
      <c r="K200" s="47">
        <v>1.4462119740418486E-2</v>
      </c>
      <c r="L200" s="47">
        <v>506.46498039778402</v>
      </c>
      <c r="M200" s="47">
        <v>0</v>
      </c>
      <c r="N200" s="47">
        <v>0</v>
      </c>
    </row>
    <row r="201" spans="1:14" x14ac:dyDescent="0.3">
      <c r="A201" s="45" t="s">
        <v>254</v>
      </c>
      <c r="B201" s="46">
        <v>2034</v>
      </c>
      <c r="C201" s="46">
        <v>8</v>
      </c>
      <c r="D201" s="47">
        <v>2.2016385969684544E-2</v>
      </c>
      <c r="E201" s="47">
        <v>1.4606027421558865E-2</v>
      </c>
      <c r="F201" s="47">
        <v>1.8335358231284522E-2</v>
      </c>
      <c r="G201" s="47">
        <v>1.4589268799226262E-2</v>
      </c>
      <c r="H201" s="47">
        <v>1.587009340016356E-2</v>
      </c>
      <c r="I201" s="47">
        <v>1.5534755889677173E-2</v>
      </c>
      <c r="J201" s="47">
        <v>1.1504936719968471E-2</v>
      </c>
      <c r="K201" s="47">
        <v>1.3335093197921002E-2</v>
      </c>
      <c r="L201" s="47">
        <v>513.26950688558213</v>
      </c>
      <c r="M201" s="47">
        <v>0</v>
      </c>
      <c r="N201" s="47">
        <v>0</v>
      </c>
    </row>
    <row r="202" spans="1:14" x14ac:dyDescent="0.3">
      <c r="A202" s="45" t="s">
        <v>255</v>
      </c>
      <c r="B202" s="46">
        <v>2034</v>
      </c>
      <c r="C202" s="46">
        <v>9</v>
      </c>
      <c r="D202" s="47">
        <v>2.0197185309796785E-2</v>
      </c>
      <c r="E202" s="47">
        <v>1.3351798485372107E-2</v>
      </c>
      <c r="F202" s="47">
        <v>1.6866566179453115E-2</v>
      </c>
      <c r="G202" s="47">
        <v>1.3400321327291739E-2</v>
      </c>
      <c r="H202" s="47">
        <v>1.4726318893875896E-2</v>
      </c>
      <c r="I202" s="47">
        <v>1.4694607800765458E-2</v>
      </c>
      <c r="J202" s="47">
        <v>1.065287327515135E-2</v>
      </c>
      <c r="K202" s="47">
        <v>1.2630334430048011E-2</v>
      </c>
      <c r="L202" s="47">
        <v>519.99973874867487</v>
      </c>
      <c r="M202" s="47">
        <v>0</v>
      </c>
      <c r="N202" s="47">
        <v>0</v>
      </c>
    </row>
    <row r="203" spans="1:14" x14ac:dyDescent="0.3">
      <c r="A203" s="45" t="s">
        <v>256</v>
      </c>
      <c r="B203" s="46">
        <v>2034</v>
      </c>
      <c r="C203" s="46">
        <v>10</v>
      </c>
      <c r="D203" s="47">
        <v>1.8743941302969205E-2</v>
      </c>
      <c r="E203" s="47">
        <v>1.2371692028501973E-2</v>
      </c>
      <c r="F203" s="47">
        <v>1.5755141952436914E-2</v>
      </c>
      <c r="G203" s="47">
        <v>1.2515478143694345E-2</v>
      </c>
      <c r="H203" s="47">
        <v>1.3839017392365403E-2</v>
      </c>
      <c r="I203" s="47">
        <v>1.403771795248185E-2</v>
      </c>
      <c r="J203" s="47">
        <v>1.0064450169841397E-2</v>
      </c>
      <c r="K203" s="47">
        <v>1.2249937491051219E-2</v>
      </c>
      <c r="L203" s="47">
        <v>526.79682949146297</v>
      </c>
      <c r="M203" s="47">
        <v>0</v>
      </c>
      <c r="N203" s="47">
        <v>0</v>
      </c>
    </row>
    <row r="204" spans="1:14" x14ac:dyDescent="0.3">
      <c r="A204" s="45" t="s">
        <v>257</v>
      </c>
      <c r="B204" s="46">
        <v>2034</v>
      </c>
      <c r="C204" s="46">
        <v>11</v>
      </c>
      <c r="D204" s="47">
        <v>1.7560455396099333E-2</v>
      </c>
      <c r="E204" s="47">
        <v>1.1602486451311846E-2</v>
      </c>
      <c r="F204" s="47">
        <v>1.4924780586366329E-2</v>
      </c>
      <c r="G204" s="47">
        <v>1.1832199441664011E-2</v>
      </c>
      <c r="H204" s="47">
        <v>1.3209736328128597E-2</v>
      </c>
      <c r="I204" s="47">
        <v>1.3581838348779549E-2</v>
      </c>
      <c r="J204" s="47">
        <v>9.701648417266456E-3</v>
      </c>
      <c r="K204" s="47">
        <v>1.2000126323837259E-2</v>
      </c>
      <c r="L204" s="47">
        <v>533.80738172534836</v>
      </c>
      <c r="M204" s="47">
        <v>0</v>
      </c>
      <c r="N204" s="47">
        <v>0</v>
      </c>
    </row>
    <row r="205" spans="1:14" x14ac:dyDescent="0.3">
      <c r="A205" s="45" t="s">
        <v>258</v>
      </c>
      <c r="B205" s="46">
        <v>2034</v>
      </c>
      <c r="C205" s="46">
        <v>12</v>
      </c>
      <c r="D205" s="47">
        <v>1.6587994563248627E-2</v>
      </c>
      <c r="E205" s="47">
        <v>1.0952200880454087E-2</v>
      </c>
      <c r="F205" s="47">
        <v>1.4188791016667743E-2</v>
      </c>
      <c r="G205" s="47">
        <v>1.1238411465902671E-2</v>
      </c>
      <c r="H205" s="47">
        <v>1.2652555983444733E-2</v>
      </c>
      <c r="I205" s="47">
        <v>1.3168197022289552E-2</v>
      </c>
      <c r="J205" s="47">
        <v>9.3775745150534873E-3</v>
      </c>
      <c r="K205" s="47">
        <v>1.1749197430765813E-2</v>
      </c>
      <c r="L205" s="47">
        <v>539.88145998024913</v>
      </c>
      <c r="M205" s="47">
        <v>0</v>
      </c>
      <c r="N205" s="47">
        <v>0</v>
      </c>
    </row>
    <row r="206" spans="1:14" x14ac:dyDescent="0.3">
      <c r="A206" s="45" t="s">
        <v>259</v>
      </c>
      <c r="B206" s="46">
        <v>2034</v>
      </c>
      <c r="C206" s="46">
        <v>13</v>
      </c>
      <c r="D206" s="47">
        <v>1.5782047620909453E-2</v>
      </c>
      <c r="E206" s="47">
        <v>1.0406619285038282E-2</v>
      </c>
      <c r="F206" s="47">
        <v>1.3585262064322224E-2</v>
      </c>
      <c r="G206" s="47">
        <v>1.0782413882690568E-2</v>
      </c>
      <c r="H206" s="47">
        <v>1.2242525829077672E-2</v>
      </c>
      <c r="I206" s="47">
        <v>1.2869495519061254E-2</v>
      </c>
      <c r="J206" s="47">
        <v>9.2132970960446519E-3</v>
      </c>
      <c r="K206" s="47">
        <v>1.1583253713641129E-2</v>
      </c>
      <c r="L206" s="47">
        <v>544.98392155475187</v>
      </c>
      <c r="M206" s="47">
        <v>0</v>
      </c>
      <c r="N206" s="47">
        <v>0</v>
      </c>
    </row>
    <row r="207" spans="1:14" x14ac:dyDescent="0.3">
      <c r="A207" s="45" t="s">
        <v>260</v>
      </c>
      <c r="B207" s="46">
        <v>2034</v>
      </c>
      <c r="C207" s="46">
        <v>14</v>
      </c>
      <c r="D207" s="47">
        <v>1.5066709077135816E-2</v>
      </c>
      <c r="E207" s="47">
        <v>9.9268653497742339E-3</v>
      </c>
      <c r="F207" s="47">
        <v>1.3080825420121915E-2</v>
      </c>
      <c r="G207" s="47">
        <v>1.0417617946340671E-2</v>
      </c>
      <c r="H207" s="47">
        <v>1.1915441673170489E-2</v>
      </c>
      <c r="I207" s="47">
        <v>1.2606685737123743E-2</v>
      </c>
      <c r="J207" s="47">
        <v>9.0805536507110318E-3</v>
      </c>
      <c r="K207" s="47">
        <v>1.1445522829133175E-2</v>
      </c>
      <c r="L207" s="47">
        <v>549.22508335580505</v>
      </c>
      <c r="M207" s="47">
        <v>0</v>
      </c>
      <c r="N207" s="47">
        <v>0</v>
      </c>
    </row>
    <row r="208" spans="1:14" x14ac:dyDescent="0.3">
      <c r="A208" s="45" t="s">
        <v>261</v>
      </c>
      <c r="B208" s="46">
        <v>2034</v>
      </c>
      <c r="C208" s="46">
        <v>15</v>
      </c>
      <c r="D208" s="47">
        <v>1.4458834859000971E-2</v>
      </c>
      <c r="E208" s="47">
        <v>9.5408318116107591E-3</v>
      </c>
      <c r="F208" s="47">
        <v>1.2642183513412042E-2</v>
      </c>
      <c r="G208" s="47">
        <v>1.0037214705677509E-2</v>
      </c>
      <c r="H208" s="47">
        <v>1.1547234181620999E-2</v>
      </c>
      <c r="I208" s="47">
        <v>1.2320957671526425E-2</v>
      </c>
      <c r="J208" s="47">
        <v>8.8771788728573258E-3</v>
      </c>
      <c r="K208" s="47">
        <v>1.1318738671917015E-2</v>
      </c>
      <c r="L208" s="47">
        <v>552.69369678914495</v>
      </c>
      <c r="M208" s="47">
        <v>0</v>
      </c>
      <c r="N208" s="47">
        <v>0</v>
      </c>
    </row>
    <row r="209" spans="1:14" x14ac:dyDescent="0.3">
      <c r="A209" s="45" t="s">
        <v>262</v>
      </c>
      <c r="B209" s="46">
        <v>2034</v>
      </c>
      <c r="C209" s="46">
        <v>16</v>
      </c>
      <c r="D209" s="47">
        <v>1.3923173701931541E-2</v>
      </c>
      <c r="E209" s="47">
        <v>9.1792049016244989E-3</v>
      </c>
      <c r="F209" s="47">
        <v>1.2242380762583245E-2</v>
      </c>
      <c r="G209" s="47">
        <v>9.7286925250002175E-3</v>
      </c>
      <c r="H209" s="47">
        <v>1.1245540659733337E-2</v>
      </c>
      <c r="I209" s="47">
        <v>1.2084096361689518E-2</v>
      </c>
      <c r="J209" s="47">
        <v>8.6790472507223687E-3</v>
      </c>
      <c r="K209" s="47">
        <v>1.1161998769024689E-2</v>
      </c>
      <c r="L209" s="47">
        <v>555.36182436445802</v>
      </c>
      <c r="M209" s="47">
        <v>0</v>
      </c>
      <c r="N209" s="47">
        <v>0</v>
      </c>
    </row>
    <row r="210" spans="1:14" x14ac:dyDescent="0.3">
      <c r="A210" s="45" t="s">
        <v>263</v>
      </c>
      <c r="B210" s="46">
        <v>2035</v>
      </c>
      <c r="C210" s="46">
        <v>1</v>
      </c>
      <c r="D210" s="47">
        <v>3.7396567272452733E-2</v>
      </c>
      <c r="E210" s="47">
        <v>2.4876221723169226E-2</v>
      </c>
      <c r="F210" s="47">
        <v>2.6495050168241767E-2</v>
      </c>
      <c r="G210" s="47">
        <v>2.0149138499852927E-2</v>
      </c>
      <c r="H210" s="47">
        <v>2.1135729721980329E-2</v>
      </c>
      <c r="I210" s="47">
        <v>1.9241580402222139E-2</v>
      </c>
      <c r="J210" s="47">
        <v>1.5790272744391317E-2</v>
      </c>
      <c r="K210" s="47">
        <v>1.8381651075099394E-2</v>
      </c>
      <c r="L210" s="47">
        <v>535.32107544685766</v>
      </c>
      <c r="M210" s="47">
        <v>0</v>
      </c>
      <c r="N210" s="47">
        <v>0</v>
      </c>
    </row>
    <row r="211" spans="1:14" x14ac:dyDescent="0.3">
      <c r="A211" s="45" t="s">
        <v>264</v>
      </c>
      <c r="B211" s="46">
        <v>2035</v>
      </c>
      <c r="C211" s="46">
        <v>2</v>
      </c>
      <c r="D211" s="47">
        <v>2.879342872711825E-2</v>
      </c>
      <c r="E211" s="47">
        <v>1.8397375145981269E-2</v>
      </c>
      <c r="F211" s="47">
        <v>2.0176070009919608E-2</v>
      </c>
      <c r="G211" s="47">
        <v>1.8494245092866533E-2</v>
      </c>
      <c r="H211" s="47">
        <v>2.0139148603006959E-2</v>
      </c>
      <c r="I211" s="47">
        <v>1.6970186706255556E-2</v>
      </c>
      <c r="J211" s="47">
        <v>1.3831319206521255E-2</v>
      </c>
      <c r="K211" s="47">
        <v>1.6014711728822874E-2</v>
      </c>
      <c r="L211" s="47">
        <v>513.82516219424576</v>
      </c>
      <c r="M211" s="47">
        <v>0</v>
      </c>
      <c r="N211" s="47">
        <v>0</v>
      </c>
    </row>
    <row r="212" spans="1:14" x14ac:dyDescent="0.3">
      <c r="A212" s="45" t="s">
        <v>265</v>
      </c>
      <c r="B212" s="46">
        <v>2035</v>
      </c>
      <c r="C212" s="46">
        <v>3</v>
      </c>
      <c r="D212" s="47">
        <v>2.5499649413160339E-2</v>
      </c>
      <c r="E212" s="47">
        <v>1.6190199424494081E-2</v>
      </c>
      <c r="F212" s="47">
        <v>1.825624712053182E-2</v>
      </c>
      <c r="G212" s="47">
        <v>1.6875184455229997E-2</v>
      </c>
      <c r="H212" s="47">
        <v>1.7684294328133378E-2</v>
      </c>
      <c r="I212" s="47">
        <v>1.551753568599884E-2</v>
      </c>
      <c r="J212" s="47">
        <v>1.2521083894103443E-2</v>
      </c>
      <c r="K212" s="47">
        <v>1.4626035504359978E-2</v>
      </c>
      <c r="L212" s="47">
        <v>510.69289719094121</v>
      </c>
      <c r="M212" s="47">
        <v>0</v>
      </c>
      <c r="N212" s="47">
        <v>0</v>
      </c>
    </row>
    <row r="213" spans="1:14" x14ac:dyDescent="0.3">
      <c r="A213" s="45" t="s">
        <v>266</v>
      </c>
      <c r="B213" s="46">
        <v>2035</v>
      </c>
      <c r="C213" s="46">
        <v>4</v>
      </c>
      <c r="D213" s="47">
        <v>2.3410038583895686E-2</v>
      </c>
      <c r="E213" s="47">
        <v>1.465705344086572E-2</v>
      </c>
      <c r="F213" s="47">
        <v>1.6958413507087287E-2</v>
      </c>
      <c r="G213" s="47">
        <v>1.5644640153898055E-2</v>
      </c>
      <c r="H213" s="47">
        <v>1.6391871696749532E-2</v>
      </c>
      <c r="I213" s="47">
        <v>1.4593682749653234E-2</v>
      </c>
      <c r="J213" s="47">
        <v>1.1869998662335755E-2</v>
      </c>
      <c r="K213" s="47">
        <v>1.367163882431416E-2</v>
      </c>
      <c r="L213" s="47">
        <v>506.20763160781206</v>
      </c>
      <c r="M213" s="47">
        <v>0</v>
      </c>
      <c r="N213" s="47">
        <v>0</v>
      </c>
    </row>
    <row r="214" spans="1:14" x14ac:dyDescent="0.3">
      <c r="A214" s="45" t="s">
        <v>267</v>
      </c>
      <c r="B214" s="46">
        <v>2035</v>
      </c>
      <c r="C214" s="46">
        <v>5</v>
      </c>
      <c r="D214" s="47">
        <v>2.1155344391940854E-2</v>
      </c>
      <c r="E214" s="47">
        <v>1.3301213589968957E-2</v>
      </c>
      <c r="F214" s="47">
        <v>1.5947829060470872E-2</v>
      </c>
      <c r="G214" s="47">
        <v>1.4108753828882119E-2</v>
      </c>
      <c r="H214" s="47">
        <v>1.4995720785377675E-2</v>
      </c>
      <c r="I214" s="47">
        <v>1.3603397855312617E-2</v>
      </c>
      <c r="J214" s="47">
        <v>1.0797215326958647E-2</v>
      </c>
      <c r="K214" s="47">
        <v>1.2504973474353922E-2</v>
      </c>
      <c r="L214" s="47">
        <v>509.12514242943161</v>
      </c>
      <c r="M214" s="47">
        <v>0</v>
      </c>
      <c r="N214" s="47">
        <v>0</v>
      </c>
    </row>
    <row r="215" spans="1:14" x14ac:dyDescent="0.3">
      <c r="A215" s="45" t="s">
        <v>268</v>
      </c>
      <c r="B215" s="46">
        <v>2035</v>
      </c>
      <c r="C215" s="46">
        <v>6</v>
      </c>
      <c r="D215" s="47">
        <v>1.9322115145415663E-2</v>
      </c>
      <c r="E215" s="47">
        <v>1.2192502921312401E-2</v>
      </c>
      <c r="F215" s="47">
        <v>1.4937635784799268E-2</v>
      </c>
      <c r="G215" s="47">
        <v>1.2240216429667588E-2</v>
      </c>
      <c r="H215" s="47">
        <v>1.3179057294367566E-2</v>
      </c>
      <c r="I215" s="47">
        <v>1.2053222062429432E-2</v>
      </c>
      <c r="J215" s="47">
        <v>9.5693593693729102E-3</v>
      </c>
      <c r="K215" s="47">
        <v>1.1199796314682745E-2</v>
      </c>
      <c r="L215" s="47">
        <v>515.12810363083668</v>
      </c>
      <c r="M215" s="47">
        <v>0</v>
      </c>
      <c r="N215" s="47">
        <v>0</v>
      </c>
    </row>
    <row r="216" spans="1:14" x14ac:dyDescent="0.3">
      <c r="A216" s="45" t="s">
        <v>269</v>
      </c>
      <c r="B216" s="46">
        <v>2035</v>
      </c>
      <c r="C216" s="46">
        <v>7</v>
      </c>
      <c r="D216" s="47">
        <v>1.7191117361912409E-2</v>
      </c>
      <c r="E216" s="47">
        <v>1.0913958548609343E-2</v>
      </c>
      <c r="F216" s="47">
        <v>1.3424615880721712E-2</v>
      </c>
      <c r="G216" s="47">
        <v>1.0811897126533281E-2</v>
      </c>
      <c r="H216" s="47">
        <v>1.1809712937146119E-2</v>
      </c>
      <c r="I216" s="47">
        <v>1.1003793293421049E-2</v>
      </c>
      <c r="J216" s="47">
        <v>8.6233876470024548E-3</v>
      </c>
      <c r="K216" s="47">
        <v>1.0298037820461322E-2</v>
      </c>
      <c r="L216" s="47">
        <v>521.96949496529191</v>
      </c>
      <c r="M216" s="47">
        <v>0</v>
      </c>
      <c r="N216" s="47">
        <v>0</v>
      </c>
    </row>
    <row r="217" spans="1:14" x14ac:dyDescent="0.3">
      <c r="A217" s="45" t="s">
        <v>270</v>
      </c>
      <c r="B217" s="46">
        <v>2035</v>
      </c>
      <c r="C217" s="46">
        <v>8</v>
      </c>
      <c r="D217" s="47">
        <v>1.5625390712998143E-2</v>
      </c>
      <c r="E217" s="47">
        <v>9.8741339381888723E-3</v>
      </c>
      <c r="F217" s="47">
        <v>1.2270619550750903E-2</v>
      </c>
      <c r="G217" s="47">
        <v>9.8563078226469349E-3</v>
      </c>
      <c r="H217" s="47">
        <v>1.0936720372025359E-2</v>
      </c>
      <c r="I217" s="47">
        <v>1.0530595377921515E-2</v>
      </c>
      <c r="J217" s="47">
        <v>7.9574973397856085E-3</v>
      </c>
      <c r="K217" s="47">
        <v>9.8182077966017522E-3</v>
      </c>
      <c r="L217" s="47">
        <v>528.75516273105848</v>
      </c>
      <c r="M217" s="47">
        <v>0</v>
      </c>
      <c r="N217" s="47">
        <v>0</v>
      </c>
    </row>
    <row r="218" spans="1:14" x14ac:dyDescent="0.3">
      <c r="A218" s="45" t="s">
        <v>271</v>
      </c>
      <c r="B218" s="46">
        <v>2035</v>
      </c>
      <c r="C218" s="46">
        <v>9</v>
      </c>
      <c r="D218" s="47">
        <v>1.4408698124023048E-2</v>
      </c>
      <c r="E218" s="47">
        <v>9.0908249614340079E-3</v>
      </c>
      <c r="F218" s="47">
        <v>1.1444001304511595E-2</v>
      </c>
      <c r="G218" s="47">
        <v>9.1873438734343654E-3</v>
      </c>
      <c r="H218" s="47">
        <v>1.0288173541604037E-2</v>
      </c>
      <c r="I218" s="47">
        <v>1.0178828443534483E-2</v>
      </c>
      <c r="J218" s="47">
        <v>7.5446295886481508E-3</v>
      </c>
      <c r="K218" s="47">
        <v>9.6523763963055204E-3</v>
      </c>
      <c r="L218" s="47">
        <v>535.63908833504945</v>
      </c>
      <c r="M218" s="47">
        <v>0</v>
      </c>
      <c r="N218" s="47">
        <v>0</v>
      </c>
    </row>
    <row r="219" spans="1:14" x14ac:dyDescent="0.3">
      <c r="A219" s="45" t="s">
        <v>272</v>
      </c>
      <c r="B219" s="46">
        <v>2035</v>
      </c>
      <c r="C219" s="46">
        <v>10</v>
      </c>
      <c r="D219" s="47">
        <v>1.3440385620368995E-2</v>
      </c>
      <c r="E219" s="47">
        <v>8.5000498184858407E-3</v>
      </c>
      <c r="F219" s="47">
        <v>1.0870342877188644E-2</v>
      </c>
      <c r="G219" s="47">
        <v>8.6970265412174841E-3</v>
      </c>
      <c r="H219" s="47">
        <v>9.8770609582071751E-3</v>
      </c>
      <c r="I219" s="47">
        <v>9.9881535642567625E-3</v>
      </c>
      <c r="J219" s="47">
        <v>7.3469759011437165E-3</v>
      </c>
      <c r="K219" s="47">
        <v>9.5881190909181298E-3</v>
      </c>
      <c r="L219" s="47">
        <v>542.77749808503233</v>
      </c>
      <c r="M219" s="47">
        <v>0</v>
      </c>
      <c r="N219" s="47">
        <v>0</v>
      </c>
    </row>
    <row r="220" spans="1:14" x14ac:dyDescent="0.3">
      <c r="A220" s="45" t="s">
        <v>273</v>
      </c>
      <c r="B220" s="46">
        <v>2035</v>
      </c>
      <c r="C220" s="46">
        <v>11</v>
      </c>
      <c r="D220" s="47">
        <v>1.2662418533281039E-2</v>
      </c>
      <c r="E220" s="47">
        <v>8.0055774701560441E-3</v>
      </c>
      <c r="F220" s="47">
        <v>1.0350973466074484E-2</v>
      </c>
      <c r="G220" s="47">
        <v>8.267928296977773E-3</v>
      </c>
      <c r="H220" s="47">
        <v>9.5033936893247715E-3</v>
      </c>
      <c r="I220" s="47">
        <v>9.7937637519213781E-3</v>
      </c>
      <c r="J220" s="47">
        <v>7.1605059791837915E-3</v>
      </c>
      <c r="K220" s="47">
        <v>9.4873949247864294E-3</v>
      </c>
      <c r="L220" s="47">
        <v>548.87980102700271</v>
      </c>
      <c r="M220" s="47">
        <v>0</v>
      </c>
      <c r="N220" s="47">
        <v>0</v>
      </c>
    </row>
    <row r="221" spans="1:14" x14ac:dyDescent="0.3">
      <c r="A221" s="45" t="s">
        <v>274</v>
      </c>
      <c r="B221" s="46">
        <v>2035</v>
      </c>
      <c r="C221" s="46">
        <v>12</v>
      </c>
      <c r="D221" s="47">
        <v>1.2031851807004593E-2</v>
      </c>
      <c r="E221" s="47">
        <v>7.5979671604140932E-3</v>
      </c>
      <c r="F221" s="47">
        <v>9.9385522889422727E-3</v>
      </c>
      <c r="G221" s="47">
        <v>7.9610352893541448E-3</v>
      </c>
      <c r="H221" s="47">
        <v>9.2592575239577903E-3</v>
      </c>
      <c r="I221" s="47">
        <v>9.6878108202666322E-3</v>
      </c>
      <c r="J221" s="47">
        <v>7.1262751723123307E-3</v>
      </c>
      <c r="K221" s="47">
        <v>9.4542974150182112E-3</v>
      </c>
      <c r="L221" s="47">
        <v>553.92708182108424</v>
      </c>
      <c r="M221" s="47">
        <v>0</v>
      </c>
      <c r="N221" s="47">
        <v>0</v>
      </c>
    </row>
    <row r="222" spans="1:14" x14ac:dyDescent="0.3">
      <c r="A222" s="45" t="s">
        <v>275</v>
      </c>
      <c r="B222" s="46">
        <v>2035</v>
      </c>
      <c r="C222" s="46">
        <v>13</v>
      </c>
      <c r="D222" s="47">
        <v>1.1470427351089217E-2</v>
      </c>
      <c r="E222" s="47">
        <v>7.2390916865469526E-3</v>
      </c>
      <c r="F222" s="47">
        <v>9.6029261988929658E-3</v>
      </c>
      <c r="G222" s="47">
        <v>7.7293955542247217E-3</v>
      </c>
      <c r="H222" s="47">
        <v>9.0788428183085131E-3</v>
      </c>
      <c r="I222" s="47">
        <v>9.5900406655742825E-3</v>
      </c>
      <c r="J222" s="47">
        <v>7.1057595820429977E-3</v>
      </c>
      <c r="K222" s="47">
        <v>9.4308170144528497E-3</v>
      </c>
      <c r="L222" s="47">
        <v>558.05509437830165</v>
      </c>
      <c r="M222" s="47">
        <v>0</v>
      </c>
      <c r="N222" s="47">
        <v>0</v>
      </c>
    </row>
    <row r="223" spans="1:14" x14ac:dyDescent="0.3">
      <c r="A223" s="45" t="s">
        <v>276</v>
      </c>
      <c r="B223" s="46">
        <v>2035</v>
      </c>
      <c r="C223" s="46">
        <v>14</v>
      </c>
      <c r="D223" s="47">
        <v>1.100161133376055E-2</v>
      </c>
      <c r="E223" s="47">
        <v>6.9634505757368856E-3</v>
      </c>
      <c r="F223" s="47">
        <v>9.3128916921536107E-3</v>
      </c>
      <c r="G223" s="47">
        <v>7.4599422869448522E-3</v>
      </c>
      <c r="H223" s="47">
        <v>8.8308514480306289E-3</v>
      </c>
      <c r="I223" s="47">
        <v>9.4421799055707314E-3</v>
      </c>
      <c r="J223" s="47">
        <v>6.9910914865562628E-3</v>
      </c>
      <c r="K223" s="47">
        <v>9.4021722291725458E-3</v>
      </c>
      <c r="L223" s="47">
        <v>561.36935024862919</v>
      </c>
      <c r="M223" s="47">
        <v>0</v>
      </c>
      <c r="N223" s="47">
        <v>0</v>
      </c>
    </row>
    <row r="224" spans="1:14" x14ac:dyDescent="0.3">
      <c r="A224" s="45" t="s">
        <v>277</v>
      </c>
      <c r="B224" s="46">
        <v>2035</v>
      </c>
      <c r="C224" s="46">
        <v>15</v>
      </c>
      <c r="D224" s="47">
        <v>1.0590429769877228E-2</v>
      </c>
      <c r="E224" s="47">
        <v>6.6980157985377462E-3</v>
      </c>
      <c r="F224" s="47">
        <v>9.0433987389936538E-3</v>
      </c>
      <c r="G224" s="47">
        <v>7.2523831023958577E-3</v>
      </c>
      <c r="H224" s="47">
        <v>8.6376824215538082E-3</v>
      </c>
      <c r="I224" s="47">
        <v>9.3277843582471025E-3</v>
      </c>
      <c r="J224" s="47">
        <v>6.869332967775886E-3</v>
      </c>
      <c r="K224" s="47">
        <v>9.3270504040267859E-3</v>
      </c>
      <c r="L224" s="47">
        <v>563.84418047379199</v>
      </c>
      <c r="M224" s="47">
        <v>0</v>
      </c>
      <c r="N224" s="47">
        <v>0</v>
      </c>
    </row>
    <row r="225" spans="1:14" x14ac:dyDescent="0.3">
      <c r="A225" s="45" t="s">
        <v>278</v>
      </c>
      <c r="B225" s="46">
        <v>2036</v>
      </c>
      <c r="C225" s="46">
        <v>1</v>
      </c>
      <c r="D225" s="47">
        <v>1.9846164639970375E-2</v>
      </c>
      <c r="E225" s="47">
        <v>1.1659374705705789E-2</v>
      </c>
      <c r="F225" s="47">
        <v>1.3604330645264553E-2</v>
      </c>
      <c r="G225" s="47">
        <v>1.6773155949600677E-2</v>
      </c>
      <c r="H225" s="47">
        <v>1.9102704239274661E-2</v>
      </c>
      <c r="I225" s="47">
        <v>1.4607937262450313E-2</v>
      </c>
      <c r="J225" s="47">
        <v>1.1794007527136387E-2</v>
      </c>
      <c r="K225" s="47">
        <v>1.3553094808695295E-2</v>
      </c>
      <c r="L225" s="47">
        <v>491.46941241152905</v>
      </c>
      <c r="M225" s="47">
        <v>0</v>
      </c>
      <c r="N225" s="47">
        <v>0</v>
      </c>
    </row>
    <row r="226" spans="1:14" x14ac:dyDescent="0.3">
      <c r="A226" s="45" t="s">
        <v>279</v>
      </c>
      <c r="B226" s="46">
        <v>2036</v>
      </c>
      <c r="C226" s="46">
        <v>2</v>
      </c>
      <c r="D226" s="47">
        <v>1.9191950218743349E-2</v>
      </c>
      <c r="E226" s="47">
        <v>1.1584904464569064E-2</v>
      </c>
      <c r="F226" s="47">
        <v>1.388806605366757E-2</v>
      </c>
      <c r="G226" s="47">
        <v>1.5139346859806389E-2</v>
      </c>
      <c r="H226" s="47">
        <v>1.5854356817356492E-2</v>
      </c>
      <c r="I226" s="47">
        <v>1.3543061781554174E-2</v>
      </c>
      <c r="J226" s="47">
        <v>1.0787772786029239E-2</v>
      </c>
      <c r="K226" s="47">
        <v>1.2634822856658137E-2</v>
      </c>
      <c r="L226" s="47">
        <v>497.63513366074551</v>
      </c>
      <c r="M226" s="47">
        <v>0</v>
      </c>
      <c r="N226" s="47">
        <v>0</v>
      </c>
    </row>
    <row r="227" spans="1:14" x14ac:dyDescent="0.3">
      <c r="A227" s="45" t="s">
        <v>280</v>
      </c>
      <c r="B227" s="46">
        <v>2036</v>
      </c>
      <c r="C227" s="46">
        <v>3</v>
      </c>
      <c r="D227" s="47">
        <v>1.8370013402346144E-2</v>
      </c>
      <c r="E227" s="47">
        <v>1.0974591078389729E-2</v>
      </c>
      <c r="F227" s="47">
        <v>1.3521900417257433E-2</v>
      </c>
      <c r="G227" s="47">
        <v>1.4021450755056375E-2</v>
      </c>
      <c r="H227" s="47">
        <v>1.4682429387134845E-2</v>
      </c>
      <c r="I227" s="47">
        <v>1.2918819620149369E-2</v>
      </c>
      <c r="J227" s="47">
        <v>1.0457333623561616E-2</v>
      </c>
      <c r="K227" s="47">
        <v>1.1974392790079381E-2</v>
      </c>
      <c r="L227" s="47">
        <v>495.71664464902022</v>
      </c>
      <c r="M227" s="47">
        <v>0</v>
      </c>
      <c r="N227" s="47">
        <v>0</v>
      </c>
    </row>
    <row r="228" spans="1:14" x14ac:dyDescent="0.3">
      <c r="A228" s="45" t="s">
        <v>281</v>
      </c>
      <c r="B228" s="46">
        <v>2036</v>
      </c>
      <c r="C228" s="46">
        <v>4</v>
      </c>
      <c r="D228" s="47">
        <v>1.6681049163808765E-2</v>
      </c>
      <c r="E228" s="47">
        <v>1.0112414074255657E-2</v>
      </c>
      <c r="F228" s="47">
        <v>1.3042174639018467E-2</v>
      </c>
      <c r="G228" s="47">
        <v>1.2444687981855518E-2</v>
      </c>
      <c r="H228" s="47">
        <v>1.3304209444892721E-2</v>
      </c>
      <c r="I228" s="47">
        <v>1.2050134689689476E-2</v>
      </c>
      <c r="J228" s="47">
        <v>9.4216777125210576E-3</v>
      </c>
      <c r="K228" s="47">
        <v>1.0886007295530232E-2</v>
      </c>
      <c r="L228" s="47">
        <v>501.90842365408741</v>
      </c>
      <c r="M228" s="47">
        <v>0</v>
      </c>
      <c r="N228" s="47">
        <v>0</v>
      </c>
    </row>
    <row r="229" spans="1:14" x14ac:dyDescent="0.3">
      <c r="A229" s="45" t="s">
        <v>282</v>
      </c>
      <c r="B229" s="46">
        <v>2036</v>
      </c>
      <c r="C229" s="46">
        <v>5</v>
      </c>
      <c r="D229" s="47">
        <v>1.5262103136151292E-2</v>
      </c>
      <c r="E229" s="47">
        <v>9.3433957784939802E-3</v>
      </c>
      <c r="F229" s="47">
        <v>1.2341527152403706E-2</v>
      </c>
      <c r="G229" s="47">
        <v>1.0463658094200506E-2</v>
      </c>
      <c r="H229" s="47">
        <v>1.1391772933943304E-2</v>
      </c>
      <c r="I229" s="47">
        <v>1.0438521877808218E-2</v>
      </c>
      <c r="J229" s="47">
        <v>8.1719735546523196E-3</v>
      </c>
      <c r="K229" s="47">
        <v>9.5865570103241485E-3</v>
      </c>
      <c r="L229" s="47">
        <v>510.59221465895769</v>
      </c>
      <c r="M229" s="47">
        <v>0</v>
      </c>
      <c r="N229" s="47">
        <v>0</v>
      </c>
    </row>
    <row r="230" spans="1:14" x14ac:dyDescent="0.3">
      <c r="A230" s="45" t="s">
        <v>283</v>
      </c>
      <c r="B230" s="46">
        <v>2036</v>
      </c>
      <c r="C230" s="46">
        <v>6</v>
      </c>
      <c r="D230" s="47">
        <v>1.3336687295948564E-2</v>
      </c>
      <c r="E230" s="47">
        <v>8.2504906621135576E-3</v>
      </c>
      <c r="F230" s="47">
        <v>1.0931274969429193E-2</v>
      </c>
      <c r="G230" s="47">
        <v>9.0307071979828443E-3</v>
      </c>
      <c r="H230" s="47">
        <v>1.0030664232450035E-2</v>
      </c>
      <c r="I230" s="47">
        <v>9.4323373520906559E-3</v>
      </c>
      <c r="J230" s="47">
        <v>7.256219010768652E-3</v>
      </c>
      <c r="K230" s="47">
        <v>8.7559923768680478E-3</v>
      </c>
      <c r="L230" s="47">
        <v>519.42252207114052</v>
      </c>
      <c r="M230" s="47">
        <v>0</v>
      </c>
      <c r="N230" s="47">
        <v>0</v>
      </c>
    </row>
    <row r="231" spans="1:14" x14ac:dyDescent="0.3">
      <c r="A231" s="45" t="s">
        <v>284</v>
      </c>
      <c r="B231" s="46">
        <v>2036</v>
      </c>
      <c r="C231" s="46">
        <v>7</v>
      </c>
      <c r="D231" s="47">
        <v>1.1998103432783864E-2</v>
      </c>
      <c r="E231" s="47">
        <v>7.3746419125507116E-3</v>
      </c>
      <c r="F231" s="47">
        <v>9.9006926840879018E-3</v>
      </c>
      <c r="G231" s="47">
        <v>8.1414232967293373E-3</v>
      </c>
      <c r="H231" s="47">
        <v>9.2374673810420877E-3</v>
      </c>
      <c r="I231" s="47">
        <v>9.0792615425408559E-3</v>
      </c>
      <c r="J231" s="47">
        <v>6.6524816684316816E-3</v>
      </c>
      <c r="K231" s="47">
        <v>8.3914558342489624E-3</v>
      </c>
      <c r="L231" s="47">
        <v>527.66121856079405</v>
      </c>
      <c r="M231" s="47">
        <v>0</v>
      </c>
      <c r="N231" s="47">
        <v>0</v>
      </c>
    </row>
    <row r="232" spans="1:14" x14ac:dyDescent="0.3">
      <c r="A232" s="45" t="s">
        <v>285</v>
      </c>
      <c r="B232" s="46">
        <v>2036</v>
      </c>
      <c r="C232" s="46">
        <v>8</v>
      </c>
      <c r="D232" s="47">
        <v>1.0994359756033268E-2</v>
      </c>
      <c r="E232" s="47">
        <v>6.746254202416274E-3</v>
      </c>
      <c r="F232" s="47">
        <v>9.2085016467526089E-3</v>
      </c>
      <c r="G232" s="47">
        <v>7.5592122822311083E-3</v>
      </c>
      <c r="H232" s="47">
        <v>8.6770095391278269E-3</v>
      </c>
      <c r="I232" s="47">
        <v>8.8327575427335023E-3</v>
      </c>
      <c r="J232" s="47">
        <v>6.3199220868948016E-3</v>
      </c>
      <c r="K232" s="47">
        <v>8.3558361529239983E-3</v>
      </c>
      <c r="L232" s="47">
        <v>535.68632209989551</v>
      </c>
      <c r="M232" s="47">
        <v>0</v>
      </c>
      <c r="N232" s="47">
        <v>0</v>
      </c>
    </row>
    <row r="233" spans="1:14" x14ac:dyDescent="0.3">
      <c r="A233" s="45" t="s">
        <v>286</v>
      </c>
      <c r="B233" s="46">
        <v>2036</v>
      </c>
      <c r="C233" s="46">
        <v>9</v>
      </c>
      <c r="D233" s="47">
        <v>1.021844705637015E-2</v>
      </c>
      <c r="E233" s="47">
        <v>6.2975694500927272E-3</v>
      </c>
      <c r="F233" s="47">
        <v>8.7689292335890925E-3</v>
      </c>
      <c r="G233" s="47">
        <v>7.1567977311913092E-3</v>
      </c>
      <c r="H233" s="47">
        <v>8.3628489023750384E-3</v>
      </c>
      <c r="I233" s="47">
        <v>8.7436324961094412E-3</v>
      </c>
      <c r="J233" s="47">
        <v>6.2114116404601754E-3</v>
      </c>
      <c r="K233" s="47">
        <v>8.4054506579825123E-3</v>
      </c>
      <c r="L233" s="47">
        <v>543.78033468045953</v>
      </c>
      <c r="M233" s="47">
        <v>0</v>
      </c>
      <c r="N233" s="47">
        <v>0</v>
      </c>
    </row>
    <row r="234" spans="1:14" x14ac:dyDescent="0.3">
      <c r="A234" s="45" t="s">
        <v>287</v>
      </c>
      <c r="B234" s="46">
        <v>2036</v>
      </c>
      <c r="C234" s="46">
        <v>10</v>
      </c>
      <c r="D234" s="47">
        <v>9.612921978026507E-3</v>
      </c>
      <c r="E234" s="47">
        <v>5.9255798087442602E-3</v>
      </c>
      <c r="F234" s="47">
        <v>8.3605550041261235E-3</v>
      </c>
      <c r="G234" s="47">
        <v>6.8030826712804429E-3</v>
      </c>
      <c r="H234" s="47">
        <v>8.0692319950931984E-3</v>
      </c>
      <c r="I234" s="47">
        <v>8.6289335152478115E-3</v>
      </c>
      <c r="J234" s="47">
        <v>6.0965338853525295E-3</v>
      </c>
      <c r="K234" s="47">
        <v>8.3908136849002203E-3</v>
      </c>
      <c r="L234" s="47">
        <v>550.55146910769224</v>
      </c>
      <c r="M234" s="47">
        <v>0</v>
      </c>
      <c r="N234" s="47">
        <v>0</v>
      </c>
    </row>
    <row r="235" spans="1:14" x14ac:dyDescent="0.3">
      <c r="A235" s="45" t="s">
        <v>288</v>
      </c>
      <c r="B235" s="46">
        <v>2036</v>
      </c>
      <c r="C235" s="46">
        <v>11</v>
      </c>
      <c r="D235" s="47">
        <v>9.1364939055520612E-3</v>
      </c>
      <c r="E235" s="47">
        <v>5.6256710020074364E-3</v>
      </c>
      <c r="F235" s="47">
        <v>8.0486439625306588E-3</v>
      </c>
      <c r="G235" s="47">
        <v>6.5697750174891914E-3</v>
      </c>
      <c r="H235" s="47">
        <v>7.9035696327702347E-3</v>
      </c>
      <c r="I235" s="47">
        <v>8.5972572011869149E-3</v>
      </c>
      <c r="J235" s="47">
        <v>6.1372881733193522E-3</v>
      </c>
      <c r="K235" s="47">
        <v>8.4352485715968335E-3</v>
      </c>
      <c r="L235" s="47">
        <v>556.05093957314455</v>
      </c>
      <c r="M235" s="47">
        <v>0</v>
      </c>
      <c r="N235" s="47">
        <v>0</v>
      </c>
    </row>
    <row r="236" spans="1:14" x14ac:dyDescent="0.3">
      <c r="A236" s="45" t="s">
        <v>289</v>
      </c>
      <c r="B236" s="46">
        <v>2036</v>
      </c>
      <c r="C236" s="46">
        <v>12</v>
      </c>
      <c r="D236" s="47">
        <v>8.7079408131052246E-3</v>
      </c>
      <c r="E236" s="47">
        <v>5.3598171611983422E-3</v>
      </c>
      <c r="F236" s="47">
        <v>7.8030336886766348E-3</v>
      </c>
      <c r="G236" s="47">
        <v>6.4060449591657118E-3</v>
      </c>
      <c r="H236" s="47">
        <v>7.7941553228922248E-3</v>
      </c>
      <c r="I236" s="47">
        <v>8.5616481368686447E-3</v>
      </c>
      <c r="J236" s="47">
        <v>6.1804058358741285E-3</v>
      </c>
      <c r="K236" s="47">
        <v>8.4770861979386013E-3</v>
      </c>
      <c r="L236" s="47">
        <v>560.47745348933302</v>
      </c>
      <c r="M236" s="47">
        <v>0</v>
      </c>
      <c r="N236" s="47">
        <v>0</v>
      </c>
    </row>
    <row r="237" spans="1:14" x14ac:dyDescent="0.3">
      <c r="A237" s="45" t="s">
        <v>290</v>
      </c>
      <c r="B237" s="46">
        <v>2036</v>
      </c>
      <c r="C237" s="46">
        <v>13</v>
      </c>
      <c r="D237" s="47">
        <v>8.3583220505727748E-3</v>
      </c>
      <c r="E237" s="47">
        <v>5.1695988975533659E-3</v>
      </c>
      <c r="F237" s="47">
        <v>7.5922062904666609E-3</v>
      </c>
      <c r="G237" s="47">
        <v>6.1891988752205297E-3</v>
      </c>
      <c r="H237" s="47">
        <v>7.5985950673794081E-3</v>
      </c>
      <c r="I237" s="47">
        <v>8.4608314094933752E-3</v>
      </c>
      <c r="J237" s="47">
        <v>6.1099086736852914E-3</v>
      </c>
      <c r="K237" s="47">
        <v>8.502933743714183E-3</v>
      </c>
      <c r="L237" s="47">
        <v>563.97792159040296</v>
      </c>
      <c r="M237" s="47">
        <v>0</v>
      </c>
      <c r="N237" s="47">
        <v>0</v>
      </c>
    </row>
    <row r="238" spans="1:14" x14ac:dyDescent="0.3">
      <c r="A238" s="45" t="s">
        <v>291</v>
      </c>
      <c r="B238" s="46">
        <v>2036</v>
      </c>
      <c r="C238" s="46">
        <v>14</v>
      </c>
      <c r="D238" s="47">
        <v>8.0527202608997577E-3</v>
      </c>
      <c r="E238" s="47">
        <v>4.9771037116451231E-3</v>
      </c>
      <c r="F238" s="47">
        <v>7.3912688200484826E-3</v>
      </c>
      <c r="G238" s="47">
        <v>6.0314605131590142E-3</v>
      </c>
      <c r="H238" s="47">
        <v>7.4545051184121223E-3</v>
      </c>
      <c r="I238" s="47">
        <v>8.3892554676733878E-3</v>
      </c>
      <c r="J238" s="47">
        <v>6.024796760425717E-3</v>
      </c>
      <c r="K238" s="47">
        <v>8.4698606570605527E-3</v>
      </c>
      <c r="L238" s="47">
        <v>566.54443353507179</v>
      </c>
      <c r="M238" s="47">
        <v>0</v>
      </c>
      <c r="N238" s="47">
        <v>0</v>
      </c>
    </row>
    <row r="239" spans="1:14" x14ac:dyDescent="0.3">
      <c r="A239" s="45" t="s">
        <v>292</v>
      </c>
      <c r="B239" s="46">
        <v>2037</v>
      </c>
      <c r="C239" s="46">
        <v>1</v>
      </c>
      <c r="D239" s="47">
        <v>1.8511567220667241E-2</v>
      </c>
      <c r="E239" s="47">
        <v>1.1507455413786867E-2</v>
      </c>
      <c r="F239" s="47">
        <v>1.4183150878406704E-2</v>
      </c>
      <c r="G239" s="47">
        <v>1.3440185406420321E-2</v>
      </c>
      <c r="H239" s="47">
        <v>1.2476075498561588E-2</v>
      </c>
      <c r="I239" s="47">
        <v>1.2435591281422189E-2</v>
      </c>
      <c r="J239" s="47">
        <v>9.7412886552778119E-3</v>
      </c>
      <c r="K239" s="47">
        <v>1.1679820026539493E-2</v>
      </c>
      <c r="L239" s="47">
        <v>504.04748375993057</v>
      </c>
      <c r="M239" s="47">
        <v>0</v>
      </c>
      <c r="N239" s="47">
        <v>0</v>
      </c>
    </row>
    <row r="240" spans="1:14" x14ac:dyDescent="0.3">
      <c r="A240" s="45" t="s">
        <v>293</v>
      </c>
      <c r="B240" s="46">
        <v>2037</v>
      </c>
      <c r="C240" s="46">
        <v>2</v>
      </c>
      <c r="D240" s="47">
        <v>1.7587363804986159E-2</v>
      </c>
      <c r="E240" s="47">
        <v>1.0611521484612743E-2</v>
      </c>
      <c r="F240" s="47">
        <v>1.3478196233623854E-2</v>
      </c>
      <c r="G240" s="47">
        <v>1.256250745190975E-2</v>
      </c>
      <c r="H240" s="47">
        <v>1.23388169949415E-2</v>
      </c>
      <c r="I240" s="47">
        <v>1.2023256070192166E-2</v>
      </c>
      <c r="J240" s="47">
        <v>9.7486343617447183E-3</v>
      </c>
      <c r="K240" s="47">
        <v>1.1137371170797532E-2</v>
      </c>
      <c r="L240" s="47">
        <v>497.9685105255254</v>
      </c>
      <c r="M240" s="47">
        <v>0</v>
      </c>
      <c r="N240" s="47">
        <v>0</v>
      </c>
    </row>
    <row r="241" spans="1:14" x14ac:dyDescent="0.3">
      <c r="A241" s="45" t="s">
        <v>294</v>
      </c>
      <c r="B241" s="46">
        <v>2037</v>
      </c>
      <c r="C241" s="46">
        <v>3</v>
      </c>
      <c r="D241" s="47">
        <v>1.5540504425540873E-2</v>
      </c>
      <c r="E241" s="47">
        <v>9.5549690704961991E-3</v>
      </c>
      <c r="F241" s="47">
        <v>1.2839602543359188E-2</v>
      </c>
      <c r="G241" s="47">
        <v>1.0884930872658407E-2</v>
      </c>
      <c r="H241" s="47">
        <v>1.1214730316116566E-2</v>
      </c>
      <c r="I241" s="47">
        <v>1.1128434269005838E-2</v>
      </c>
      <c r="J241" s="47">
        <v>8.5668121292985268E-3</v>
      </c>
      <c r="K241" s="47">
        <v>9.924926206214206E-3</v>
      </c>
      <c r="L241" s="47">
        <v>505.67010610614687</v>
      </c>
      <c r="M241" s="47">
        <v>0</v>
      </c>
      <c r="N241" s="47">
        <v>0</v>
      </c>
    </row>
    <row r="242" spans="1:14" x14ac:dyDescent="0.3">
      <c r="A242" s="45" t="s">
        <v>295</v>
      </c>
      <c r="B242" s="46">
        <v>2037</v>
      </c>
      <c r="C242" s="46">
        <v>4</v>
      </c>
      <c r="D242" s="47">
        <v>1.3999239824509126E-2</v>
      </c>
      <c r="E242" s="47">
        <v>8.7053666387724715E-3</v>
      </c>
      <c r="F242" s="47">
        <v>1.1993637360868638E-2</v>
      </c>
      <c r="G242" s="47">
        <v>8.7254542437871872E-3</v>
      </c>
      <c r="H242" s="47">
        <v>9.2674881188326928E-3</v>
      </c>
      <c r="I242" s="47">
        <v>9.2898894443484616E-3</v>
      </c>
      <c r="J242" s="47">
        <v>7.1741392512598284E-3</v>
      </c>
      <c r="K242" s="47">
        <v>8.4938153323096763E-3</v>
      </c>
      <c r="L242" s="47">
        <v>515.86035631760376</v>
      </c>
      <c r="M242" s="47">
        <v>0</v>
      </c>
      <c r="N242" s="47">
        <v>0</v>
      </c>
    </row>
    <row r="243" spans="1:14" x14ac:dyDescent="0.3">
      <c r="A243" s="45" t="s">
        <v>296</v>
      </c>
      <c r="B243" s="46">
        <v>2037</v>
      </c>
      <c r="C243" s="46">
        <v>5</v>
      </c>
      <c r="D243" s="47">
        <v>1.1874482189812643E-2</v>
      </c>
      <c r="E243" s="47">
        <v>7.4847628791689718E-3</v>
      </c>
      <c r="F243" s="47">
        <v>1.0330834188760123E-2</v>
      </c>
      <c r="G243" s="47">
        <v>7.2915432835391845E-3</v>
      </c>
      <c r="H243" s="47">
        <v>7.9928380722236944E-3</v>
      </c>
      <c r="I243" s="47">
        <v>8.269757283631763E-3</v>
      </c>
      <c r="J243" s="47">
        <v>6.2369086746951333E-3</v>
      </c>
      <c r="K243" s="47">
        <v>7.6784331044762767E-3</v>
      </c>
      <c r="L243" s="47">
        <v>525.70154840713315</v>
      </c>
      <c r="M243" s="47">
        <v>0</v>
      </c>
      <c r="N243" s="47">
        <v>0</v>
      </c>
    </row>
    <row r="244" spans="1:14" x14ac:dyDescent="0.3">
      <c r="A244" s="45" t="s">
        <v>297</v>
      </c>
      <c r="B244" s="46">
        <v>2037</v>
      </c>
      <c r="C244" s="46">
        <v>6</v>
      </c>
      <c r="D244" s="47">
        <v>1.0500992345902096E-2</v>
      </c>
      <c r="E244" s="47">
        <v>6.5572781331902311E-3</v>
      </c>
      <c r="F244" s="47">
        <v>9.1941796604131654E-3</v>
      </c>
      <c r="G244" s="47">
        <v>6.4948175539275713E-3</v>
      </c>
      <c r="H244" s="47">
        <v>7.3555560292740494E-3</v>
      </c>
      <c r="I244" s="47">
        <v>8.0246008438613989E-3</v>
      </c>
      <c r="J244" s="47">
        <v>5.671674413831331E-3</v>
      </c>
      <c r="K244" s="47">
        <v>7.4068117634243733E-3</v>
      </c>
      <c r="L244" s="47">
        <v>534.56523635702672</v>
      </c>
      <c r="M244" s="47">
        <v>0</v>
      </c>
      <c r="N244" s="47">
        <v>0</v>
      </c>
    </row>
    <row r="245" spans="1:14" x14ac:dyDescent="0.3">
      <c r="A245" s="45" t="s">
        <v>298</v>
      </c>
      <c r="B245" s="46">
        <v>2037</v>
      </c>
      <c r="C245" s="46">
        <v>7</v>
      </c>
      <c r="D245" s="47">
        <v>9.5195639784711183E-3</v>
      </c>
      <c r="E245" s="47">
        <v>5.927681101459875E-3</v>
      </c>
      <c r="F245" s="47">
        <v>8.4761142827185342E-3</v>
      </c>
      <c r="G245" s="47">
        <v>6.0240807024568169E-3</v>
      </c>
      <c r="H245" s="47">
        <v>6.9399885898940462E-3</v>
      </c>
      <c r="I245" s="47">
        <v>7.8705570901730724E-3</v>
      </c>
      <c r="J245" s="47">
        <v>5.4078868354250536E-3</v>
      </c>
      <c r="K245" s="47">
        <v>7.4899229046169859E-3</v>
      </c>
      <c r="L245" s="47">
        <v>543.05328426865992</v>
      </c>
      <c r="M245" s="47">
        <v>0</v>
      </c>
      <c r="N245" s="47">
        <v>0</v>
      </c>
    </row>
    <row r="246" spans="1:14" x14ac:dyDescent="0.3">
      <c r="A246" s="45" t="s">
        <v>299</v>
      </c>
      <c r="B246" s="46">
        <v>2037</v>
      </c>
      <c r="C246" s="46">
        <v>8</v>
      </c>
      <c r="D246" s="47">
        <v>8.7884630361199922E-3</v>
      </c>
      <c r="E246" s="47">
        <v>5.501192139619848E-3</v>
      </c>
      <c r="F246" s="47">
        <v>8.0507375448373251E-3</v>
      </c>
      <c r="G246" s="47">
        <v>5.7285008928263737E-3</v>
      </c>
      <c r="H246" s="47">
        <v>6.7676814726900167E-3</v>
      </c>
      <c r="I246" s="47">
        <v>7.8726200227036275E-3</v>
      </c>
      <c r="J246" s="47">
        <v>5.3822407762192607E-3</v>
      </c>
      <c r="K246" s="47">
        <v>7.6408822321291994E-3</v>
      </c>
      <c r="L246" s="47">
        <v>551.54996255742776</v>
      </c>
      <c r="M246" s="47">
        <v>0</v>
      </c>
      <c r="N246" s="47">
        <v>0</v>
      </c>
    </row>
    <row r="247" spans="1:14" x14ac:dyDescent="0.3">
      <c r="A247" s="45" t="s">
        <v>300</v>
      </c>
      <c r="B247" s="46">
        <v>2037</v>
      </c>
      <c r="C247" s="46">
        <v>9</v>
      </c>
      <c r="D247" s="47">
        <v>8.2366225474197405E-3</v>
      </c>
      <c r="E247" s="47">
        <v>5.1544245735370168E-3</v>
      </c>
      <c r="F247" s="47">
        <v>7.6553039251140388E-3</v>
      </c>
      <c r="G247" s="47">
        <v>5.4621776786636309E-3</v>
      </c>
      <c r="H247" s="47">
        <v>6.5853072931260541E-3</v>
      </c>
      <c r="I247" s="47">
        <v>7.8247994079356925E-3</v>
      </c>
      <c r="J247" s="47">
        <v>5.3302636044526676E-3</v>
      </c>
      <c r="K247" s="47">
        <v>7.6965230474140946E-3</v>
      </c>
      <c r="L247" s="47">
        <v>558.49759172749521</v>
      </c>
      <c r="M247" s="47">
        <v>0</v>
      </c>
      <c r="N247" s="47">
        <v>0</v>
      </c>
    </row>
    <row r="248" spans="1:14" x14ac:dyDescent="0.3">
      <c r="A248" s="45" t="s">
        <v>301</v>
      </c>
      <c r="B248" s="46">
        <v>2037</v>
      </c>
      <c r="C248" s="46">
        <v>10</v>
      </c>
      <c r="D248" s="47">
        <v>7.8160884872408021E-3</v>
      </c>
      <c r="E248" s="47">
        <v>4.8817699745702268E-3</v>
      </c>
      <c r="F248" s="47">
        <v>7.3636781050140402E-3</v>
      </c>
      <c r="G248" s="47">
        <v>5.3117905470090581E-3</v>
      </c>
      <c r="H248" s="47">
        <v>6.5228177514539921E-3</v>
      </c>
      <c r="I248" s="47">
        <v>7.8561947803674308E-3</v>
      </c>
      <c r="J248" s="47">
        <v>5.4398659023766919E-3</v>
      </c>
      <c r="K248" s="47">
        <v>7.8042644760885288E-3</v>
      </c>
      <c r="L248" s="47">
        <v>564.01325704318242</v>
      </c>
      <c r="M248" s="47">
        <v>0</v>
      </c>
      <c r="N248" s="47">
        <v>0</v>
      </c>
    </row>
    <row r="249" spans="1:14" x14ac:dyDescent="0.3">
      <c r="A249" s="45" t="s">
        <v>302</v>
      </c>
      <c r="B249" s="46">
        <v>2037</v>
      </c>
      <c r="C249" s="46">
        <v>11</v>
      </c>
      <c r="D249" s="47">
        <v>7.4365232642196223E-3</v>
      </c>
      <c r="E249" s="47">
        <v>4.6407287197375918E-3</v>
      </c>
      <c r="F249" s="47">
        <v>7.1408212146274047E-3</v>
      </c>
      <c r="G249" s="47">
        <v>5.2226491997187062E-3</v>
      </c>
      <c r="H249" s="47">
        <v>6.5032953286765609E-3</v>
      </c>
      <c r="I249" s="47">
        <v>7.8714700421028509E-3</v>
      </c>
      <c r="J249" s="47">
        <v>5.5396185960352355E-3</v>
      </c>
      <c r="K249" s="47">
        <v>7.8976646917515696E-3</v>
      </c>
      <c r="L249" s="47">
        <v>568.354655079493</v>
      </c>
      <c r="M249" s="47">
        <v>0</v>
      </c>
      <c r="N249" s="47">
        <v>0</v>
      </c>
    </row>
    <row r="250" spans="1:14" x14ac:dyDescent="0.3">
      <c r="A250" s="45" t="s">
        <v>303</v>
      </c>
      <c r="B250" s="46">
        <v>2037</v>
      </c>
      <c r="C250" s="46">
        <v>12</v>
      </c>
      <c r="D250" s="47">
        <v>7.1342674631970473E-3</v>
      </c>
      <c r="E250" s="47">
        <v>4.4780991849493182E-3</v>
      </c>
      <c r="F250" s="47">
        <v>6.9516013780041939E-3</v>
      </c>
      <c r="G250" s="47">
        <v>5.0614552533293656E-3</v>
      </c>
      <c r="H250" s="47">
        <v>6.3728072402963768E-3</v>
      </c>
      <c r="I250" s="47">
        <v>7.8058439251296385E-3</v>
      </c>
      <c r="J250" s="47">
        <v>5.5042555910877547E-3</v>
      </c>
      <c r="K250" s="47">
        <v>7.9648281098259159E-3</v>
      </c>
      <c r="L250" s="47">
        <v>571.70386078163881</v>
      </c>
      <c r="M250" s="47">
        <v>0</v>
      </c>
      <c r="N250" s="47">
        <v>0</v>
      </c>
    </row>
    <row r="251" spans="1:14" x14ac:dyDescent="0.3">
      <c r="A251" s="45" t="s">
        <v>304</v>
      </c>
      <c r="B251" s="46">
        <v>2037</v>
      </c>
      <c r="C251" s="46">
        <v>13</v>
      </c>
      <c r="D251" s="47">
        <v>6.8716807770121766E-3</v>
      </c>
      <c r="E251" s="47">
        <v>4.3079161840363063E-3</v>
      </c>
      <c r="F251" s="47">
        <v>6.7690696477322896E-3</v>
      </c>
      <c r="G251" s="47">
        <v>4.9557470891107638E-3</v>
      </c>
      <c r="H251" s="47">
        <v>6.2880110361288087E-3</v>
      </c>
      <c r="I251" s="47">
        <v>7.7664934906551651E-3</v>
      </c>
      <c r="J251" s="47">
        <v>5.4470464877024553E-3</v>
      </c>
      <c r="K251" s="47">
        <v>7.9608066397642476E-3</v>
      </c>
      <c r="L251" s="47">
        <v>574.06272601610033</v>
      </c>
      <c r="M251" s="47">
        <v>0</v>
      </c>
      <c r="N251" s="47">
        <v>0</v>
      </c>
    </row>
    <row r="252" spans="1:14" x14ac:dyDescent="0.3">
      <c r="A252" s="45" t="s">
        <v>305</v>
      </c>
      <c r="B252" s="46">
        <v>2038</v>
      </c>
      <c r="C252" s="46">
        <v>1</v>
      </c>
      <c r="D252" s="47">
        <v>1.6626192252677835E-2</v>
      </c>
      <c r="E252" s="47">
        <v>9.6797501982716517E-3</v>
      </c>
      <c r="F252" s="47">
        <v>1.2745043403049692E-2</v>
      </c>
      <c r="G252" s="47">
        <v>1.164972237921875E-2</v>
      </c>
      <c r="H252" s="47">
        <v>1.2196068151176605E-2</v>
      </c>
      <c r="I252" s="47">
        <v>1.1594427450512937E-2</v>
      </c>
      <c r="J252" s="47">
        <v>9.7562738964703001E-3</v>
      </c>
      <c r="K252" s="47">
        <v>1.0573224360825887E-2</v>
      </c>
      <c r="L252" s="47">
        <v>491.64637836174393</v>
      </c>
      <c r="M252" s="47">
        <v>0</v>
      </c>
      <c r="N252" s="47">
        <v>0</v>
      </c>
    </row>
    <row r="253" spans="1:14" x14ac:dyDescent="0.3">
      <c r="A253" s="45" t="s">
        <v>306</v>
      </c>
      <c r="B253" s="46">
        <v>2038</v>
      </c>
      <c r="C253" s="46">
        <v>2</v>
      </c>
      <c r="D253" s="47">
        <v>1.3965258582791523E-2</v>
      </c>
      <c r="E253" s="47">
        <v>8.5197684680926779E-3</v>
      </c>
      <c r="F253" s="47">
        <v>1.2127258484933998E-2</v>
      </c>
      <c r="G253" s="47">
        <v>9.5301449394638565E-3</v>
      </c>
      <c r="H253" s="47">
        <v>1.054597004683591E-2</v>
      </c>
      <c r="I253" s="47">
        <v>1.0435384747128618E-2</v>
      </c>
      <c r="J253" s="47">
        <v>7.944109281014607E-3</v>
      </c>
      <c r="K253" s="47">
        <v>8.9944883846142885E-3</v>
      </c>
      <c r="L253" s="47">
        <v>506.530414110886</v>
      </c>
      <c r="M253" s="47">
        <v>0</v>
      </c>
      <c r="N253" s="47">
        <v>0</v>
      </c>
    </row>
    <row r="254" spans="1:14" x14ac:dyDescent="0.3">
      <c r="A254" s="45" t="s">
        <v>307</v>
      </c>
      <c r="B254" s="46">
        <v>2038</v>
      </c>
      <c r="C254" s="46">
        <v>3</v>
      </c>
      <c r="D254" s="47">
        <v>1.2373229238863304E-2</v>
      </c>
      <c r="E254" s="47">
        <v>7.695638041957443E-3</v>
      </c>
      <c r="F254" s="47">
        <v>1.1204649363241804E-2</v>
      </c>
      <c r="G254" s="47">
        <v>7.0265077565613513E-3</v>
      </c>
      <c r="H254" s="47">
        <v>8.1112783436176235E-3</v>
      </c>
      <c r="I254" s="47">
        <v>8.15634038256665E-3</v>
      </c>
      <c r="J254" s="47">
        <v>6.2490707135864276E-3</v>
      </c>
      <c r="K254" s="47">
        <v>7.3457431948256513E-3</v>
      </c>
      <c r="L254" s="47">
        <v>520.11710768764306</v>
      </c>
      <c r="M254" s="47">
        <v>0</v>
      </c>
      <c r="N254" s="47">
        <v>0</v>
      </c>
    </row>
    <row r="255" spans="1:14" x14ac:dyDescent="0.3">
      <c r="A255" s="45" t="s">
        <v>308</v>
      </c>
      <c r="B255" s="46">
        <v>2038</v>
      </c>
      <c r="C255" s="46">
        <v>4</v>
      </c>
      <c r="D255" s="47">
        <v>1.0046031333572458E-2</v>
      </c>
      <c r="E255" s="47">
        <v>6.3765511303184351E-3</v>
      </c>
      <c r="F255" s="47">
        <v>9.2695592891698063E-3</v>
      </c>
      <c r="G255" s="47">
        <v>5.5976535861747235E-3</v>
      </c>
      <c r="H255" s="47">
        <v>6.7577507902606892E-3</v>
      </c>
      <c r="I255" s="47">
        <v>7.1221114865982395E-3</v>
      </c>
      <c r="J255" s="47">
        <v>5.2714868748689045E-3</v>
      </c>
      <c r="K255" s="47">
        <v>6.5760908397949546E-3</v>
      </c>
      <c r="L255" s="47">
        <v>531.66702765912339</v>
      </c>
      <c r="M255" s="47">
        <v>0</v>
      </c>
      <c r="N255" s="47">
        <v>0</v>
      </c>
    </row>
    <row r="256" spans="1:14" x14ac:dyDescent="0.3">
      <c r="A256" s="45" t="s">
        <v>309</v>
      </c>
      <c r="B256" s="46">
        <v>2038</v>
      </c>
      <c r="C256" s="46">
        <v>5</v>
      </c>
      <c r="D256" s="47">
        <v>8.7016000343637795E-3</v>
      </c>
      <c r="E256" s="47">
        <v>5.445334099371011E-3</v>
      </c>
      <c r="F256" s="47">
        <v>8.0735214564154525E-3</v>
      </c>
      <c r="G256" s="47">
        <v>4.9346996210748121E-3</v>
      </c>
      <c r="H256" s="47">
        <v>6.2053485213031069E-3</v>
      </c>
      <c r="I256" s="47">
        <v>7.0337727942267414E-3</v>
      </c>
      <c r="J256" s="47">
        <v>4.7575287137450661E-3</v>
      </c>
      <c r="K256" s="47">
        <v>6.4469782513489416E-3</v>
      </c>
      <c r="L256" s="47">
        <v>541.42035103320711</v>
      </c>
      <c r="M256" s="47">
        <v>0</v>
      </c>
      <c r="N256" s="47">
        <v>0</v>
      </c>
    </row>
    <row r="257" spans="1:14" x14ac:dyDescent="0.3">
      <c r="A257" s="45" t="s">
        <v>310</v>
      </c>
      <c r="B257" s="46">
        <v>2038</v>
      </c>
      <c r="C257" s="46">
        <v>6</v>
      </c>
      <c r="D257" s="47">
        <v>7.8042323326320941E-3</v>
      </c>
      <c r="E257" s="47">
        <v>4.8632727380753665E-3</v>
      </c>
      <c r="F257" s="47">
        <v>7.3874291240425436E-3</v>
      </c>
      <c r="G257" s="47">
        <v>4.6093704599305518E-3</v>
      </c>
      <c r="H257" s="47">
        <v>5.8839141187472487E-3</v>
      </c>
      <c r="I257" s="47">
        <v>6.9997224828365311E-3</v>
      </c>
      <c r="J257" s="47">
        <v>4.5812388599385107E-3</v>
      </c>
      <c r="K257" s="47">
        <v>6.6906501583264503E-3</v>
      </c>
      <c r="L257" s="47">
        <v>550.49410498255099</v>
      </c>
      <c r="M257" s="47">
        <v>0</v>
      </c>
      <c r="N257" s="47">
        <v>0</v>
      </c>
    </row>
    <row r="258" spans="1:14" x14ac:dyDescent="0.3">
      <c r="A258" s="45" t="s">
        <v>311</v>
      </c>
      <c r="B258" s="46">
        <v>2038</v>
      </c>
      <c r="C258" s="46">
        <v>7</v>
      </c>
      <c r="D258" s="47">
        <v>7.1685004201128945E-3</v>
      </c>
      <c r="E258" s="47">
        <v>4.5004909457037577E-3</v>
      </c>
      <c r="F258" s="47">
        <v>7.0290185384654482E-3</v>
      </c>
      <c r="G258" s="47">
        <v>4.4436601278454325E-3</v>
      </c>
      <c r="H258" s="47">
        <v>5.8166081586709314E-3</v>
      </c>
      <c r="I258" s="47">
        <v>7.1123851515411188E-3</v>
      </c>
      <c r="J258" s="47">
        <v>4.6559815002276909E-3</v>
      </c>
      <c r="K258" s="47">
        <v>6.9679563731508114E-3</v>
      </c>
      <c r="L258" s="47">
        <v>559.46433212079353</v>
      </c>
      <c r="M258" s="47">
        <v>0</v>
      </c>
      <c r="N258" s="47">
        <v>0</v>
      </c>
    </row>
    <row r="259" spans="1:14" x14ac:dyDescent="0.3">
      <c r="A259" s="45" t="s">
        <v>312</v>
      </c>
      <c r="B259" s="46">
        <v>2038</v>
      </c>
      <c r="C259" s="46">
        <v>8</v>
      </c>
      <c r="D259" s="47">
        <v>6.7105072907023694E-3</v>
      </c>
      <c r="E259" s="47">
        <v>4.2108226759087989E-3</v>
      </c>
      <c r="F259" s="47">
        <v>6.6857369692087387E-3</v>
      </c>
      <c r="G259" s="47">
        <v>4.2772214868080074E-3</v>
      </c>
      <c r="H259" s="47">
        <v>5.71036426248301E-3</v>
      </c>
      <c r="I259" s="47">
        <v>7.1399684869481398E-3</v>
      </c>
      <c r="J259" s="47">
        <v>4.6751036165498675E-3</v>
      </c>
      <c r="K259" s="47">
        <v>7.1048925827063795E-3</v>
      </c>
      <c r="L259" s="47">
        <v>566.58494821862689</v>
      </c>
      <c r="M259" s="47">
        <v>0</v>
      </c>
      <c r="N259" s="47">
        <v>0</v>
      </c>
    </row>
    <row r="260" spans="1:14" x14ac:dyDescent="0.3">
      <c r="A260" s="45" t="s">
        <v>313</v>
      </c>
      <c r="B260" s="46">
        <v>2038</v>
      </c>
      <c r="C260" s="46">
        <v>9</v>
      </c>
      <c r="D260" s="47">
        <v>6.3776215440475093E-3</v>
      </c>
      <c r="E260" s="47">
        <v>3.9906617111763031E-3</v>
      </c>
      <c r="F260" s="47">
        <v>6.4465068030998716E-3</v>
      </c>
      <c r="G260" s="47">
        <v>4.2185783965381102E-3</v>
      </c>
      <c r="H260" s="47">
        <v>5.7221463007446341E-3</v>
      </c>
      <c r="I260" s="47">
        <v>7.2402980401911291E-3</v>
      </c>
      <c r="J260" s="47">
        <v>4.8613546834809741E-3</v>
      </c>
      <c r="K260" s="47">
        <v>7.2830294117421394E-3</v>
      </c>
      <c r="L260" s="47">
        <v>572.07823335147987</v>
      </c>
      <c r="M260" s="47">
        <v>0</v>
      </c>
      <c r="N260" s="47">
        <v>0</v>
      </c>
    </row>
    <row r="261" spans="1:14" x14ac:dyDescent="0.3">
      <c r="A261" s="45" t="s">
        <v>314</v>
      </c>
      <c r="B261" s="46">
        <v>2038</v>
      </c>
      <c r="C261" s="46">
        <v>10</v>
      </c>
      <c r="D261" s="47">
        <v>6.0710706363314238E-3</v>
      </c>
      <c r="E261" s="47">
        <v>3.7941235011713006E-3</v>
      </c>
      <c r="F261" s="47">
        <v>6.2725657400959228E-3</v>
      </c>
      <c r="G261" s="47">
        <v>4.2095014007273767E-3</v>
      </c>
      <c r="H261" s="47">
        <v>5.766905621255123E-3</v>
      </c>
      <c r="I261" s="47">
        <v>7.3087552244699384E-3</v>
      </c>
      <c r="J261" s="47">
        <v>5.021590726667558E-3</v>
      </c>
      <c r="K261" s="47">
        <v>7.4313591889223068E-3</v>
      </c>
      <c r="L261" s="47">
        <v>576.28314695868187</v>
      </c>
      <c r="M261" s="47">
        <v>0</v>
      </c>
      <c r="N261" s="47">
        <v>0</v>
      </c>
    </row>
    <row r="262" spans="1:14" x14ac:dyDescent="0.3">
      <c r="A262" s="45" t="s">
        <v>315</v>
      </c>
      <c r="B262" s="46">
        <v>2038</v>
      </c>
      <c r="C262" s="46">
        <v>11</v>
      </c>
      <c r="D262" s="47">
        <v>5.835559626522986E-3</v>
      </c>
      <c r="E262" s="47">
        <v>3.6757049248199846E-3</v>
      </c>
      <c r="F262" s="47">
        <v>6.1261269501811369E-3</v>
      </c>
      <c r="G262" s="47">
        <v>4.1050312561456918E-3</v>
      </c>
      <c r="H262" s="47">
        <v>5.676125032276963E-3</v>
      </c>
      <c r="I262" s="47">
        <v>7.2773627123980935E-3</v>
      </c>
      <c r="J262" s="47">
        <v>5.0206023375028918E-3</v>
      </c>
      <c r="K262" s="47">
        <v>7.540765351679031E-3</v>
      </c>
      <c r="L262" s="47">
        <v>579.42677121839483</v>
      </c>
      <c r="M262" s="47">
        <v>0</v>
      </c>
      <c r="N262" s="47">
        <v>0</v>
      </c>
    </row>
    <row r="263" spans="1:14" x14ac:dyDescent="0.3">
      <c r="A263" s="45" t="s">
        <v>316</v>
      </c>
      <c r="B263" s="46">
        <v>2038</v>
      </c>
      <c r="C263" s="46">
        <v>12</v>
      </c>
      <c r="D263" s="47">
        <v>5.6314255866217544E-3</v>
      </c>
      <c r="E263" s="47">
        <v>3.5407896367678866E-3</v>
      </c>
      <c r="F263" s="47">
        <v>5.979083184133021E-3</v>
      </c>
      <c r="G263" s="47">
        <v>4.0517117523806009E-3</v>
      </c>
      <c r="H263" s="47">
        <v>5.6286593229352222E-3</v>
      </c>
      <c r="I263" s="47">
        <v>7.2689909765652726E-3</v>
      </c>
      <c r="J263" s="47">
        <v>4.9894856547072217E-3</v>
      </c>
      <c r="K263" s="47">
        <v>7.5645376831548171E-3</v>
      </c>
      <c r="L263" s="47">
        <v>581.52300219963615</v>
      </c>
      <c r="M263" s="47">
        <v>0</v>
      </c>
      <c r="N263" s="47">
        <v>0</v>
      </c>
    </row>
    <row r="264" spans="1:14" x14ac:dyDescent="0.3">
      <c r="A264" s="45" t="s">
        <v>317</v>
      </c>
      <c r="B264" s="46">
        <v>2039</v>
      </c>
      <c r="C264" s="46">
        <v>1</v>
      </c>
      <c r="D264" s="47">
        <v>1.1197887566109755E-2</v>
      </c>
      <c r="E264" s="47">
        <v>7.3133874687065434E-3</v>
      </c>
      <c r="F264" s="47">
        <v>1.1484762170093674E-2</v>
      </c>
      <c r="G264" s="47">
        <v>7.3257844021187655E-3</v>
      </c>
      <c r="H264" s="47">
        <v>8.829868018321585E-3</v>
      </c>
      <c r="I264" s="47">
        <v>9.2299803356089283E-3</v>
      </c>
      <c r="J264" s="47">
        <v>6.059458080940684E-3</v>
      </c>
      <c r="K264" s="47">
        <v>7.3526029693542216E-3</v>
      </c>
      <c r="L264" s="47">
        <v>522.00981128999365</v>
      </c>
      <c r="M264" s="47">
        <v>0</v>
      </c>
      <c r="N264" s="47">
        <v>0</v>
      </c>
    </row>
    <row r="265" spans="1:14" x14ac:dyDescent="0.3">
      <c r="A265" s="45" t="s">
        <v>318</v>
      </c>
      <c r="B265" s="46">
        <v>2039</v>
      </c>
      <c r="C265" s="46">
        <v>2</v>
      </c>
      <c r="D265" s="47">
        <v>1.0118324927225171E-2</v>
      </c>
      <c r="E265" s="47">
        <v>6.6436695575116372E-3</v>
      </c>
      <c r="F265" s="47">
        <v>1.0387938484096599E-2</v>
      </c>
      <c r="G265" s="47">
        <v>4.5752974938818233E-3</v>
      </c>
      <c r="H265" s="47">
        <v>5.9455388064334107E-3</v>
      </c>
      <c r="I265" s="47">
        <v>6.3334801018359137E-3</v>
      </c>
      <c r="J265" s="47">
        <v>4.3895653397593689E-3</v>
      </c>
      <c r="K265" s="47">
        <v>5.6345453374012124E-3</v>
      </c>
      <c r="L265" s="47">
        <v>535.21217672631587</v>
      </c>
      <c r="M265" s="47">
        <v>0</v>
      </c>
      <c r="N265" s="47">
        <v>0</v>
      </c>
    </row>
    <row r="266" spans="1:14" x14ac:dyDescent="0.3">
      <c r="A266" s="45" t="s">
        <v>319</v>
      </c>
      <c r="B266" s="46">
        <v>2039</v>
      </c>
      <c r="C266" s="46">
        <v>3</v>
      </c>
      <c r="D266" s="47">
        <v>7.6748799586017552E-3</v>
      </c>
      <c r="E266" s="47">
        <v>5.1862481714594769E-3</v>
      </c>
      <c r="F266" s="47">
        <v>8.0171736656833234E-3</v>
      </c>
      <c r="G266" s="47">
        <v>3.4167994373988804E-3</v>
      </c>
      <c r="H266" s="47">
        <v>4.798061073490659E-3</v>
      </c>
      <c r="I266" s="47">
        <v>5.5105189621130592E-3</v>
      </c>
      <c r="J266" s="47">
        <v>3.65540042296391E-3</v>
      </c>
      <c r="K266" s="47">
        <v>5.1357296144614898E-3</v>
      </c>
      <c r="L266" s="47">
        <v>546.0884101716963</v>
      </c>
      <c r="M266" s="47">
        <v>0</v>
      </c>
      <c r="N266" s="47">
        <v>0</v>
      </c>
    </row>
    <row r="267" spans="1:14" x14ac:dyDescent="0.3">
      <c r="A267" s="45" t="s">
        <v>320</v>
      </c>
      <c r="B267" s="46">
        <v>2039</v>
      </c>
      <c r="C267" s="46">
        <v>4</v>
      </c>
      <c r="D267" s="47">
        <v>6.5184537646428824E-3</v>
      </c>
      <c r="E267" s="47">
        <v>4.2787946161914232E-3</v>
      </c>
      <c r="F267" s="47">
        <v>6.7865636634145132E-3</v>
      </c>
      <c r="G267" s="47">
        <v>3.0847776968080587E-3</v>
      </c>
      <c r="H267" s="47">
        <v>4.5549648987014439E-3</v>
      </c>
      <c r="I267" s="47">
        <v>5.7773578360732613E-3</v>
      </c>
      <c r="J267" s="47">
        <v>3.3804241765890033E-3</v>
      </c>
      <c r="K267" s="47">
        <v>5.3102385234627967E-3</v>
      </c>
      <c r="L267" s="47">
        <v>555.13258502245492</v>
      </c>
      <c r="M267" s="47">
        <v>0</v>
      </c>
      <c r="N267" s="47">
        <v>0</v>
      </c>
    </row>
    <row r="268" spans="1:14" x14ac:dyDescent="0.3">
      <c r="A268" s="45" t="s">
        <v>321</v>
      </c>
      <c r="B268" s="46">
        <v>2039</v>
      </c>
      <c r="C268" s="46">
        <v>5</v>
      </c>
      <c r="D268" s="47">
        <v>5.8225809404409846E-3</v>
      </c>
      <c r="E268" s="47">
        <v>3.7813613089872156E-3</v>
      </c>
      <c r="F268" s="47">
        <v>6.1839636933401047E-3</v>
      </c>
      <c r="G268" s="47">
        <v>3.0279165303257016E-3</v>
      </c>
      <c r="H268" s="47">
        <v>4.4660331785192275E-3</v>
      </c>
      <c r="I268" s="47">
        <v>5.967627168595278E-3</v>
      </c>
      <c r="J268" s="47">
        <v>3.4187856774570567E-3</v>
      </c>
      <c r="K268" s="47">
        <v>5.8185187222964821E-3</v>
      </c>
      <c r="L268" s="47">
        <v>563.71289994901008</v>
      </c>
      <c r="M268" s="47">
        <v>0</v>
      </c>
      <c r="N268" s="47">
        <v>0</v>
      </c>
    </row>
    <row r="269" spans="1:14" x14ac:dyDescent="0.3">
      <c r="A269" s="45" t="s">
        <v>322</v>
      </c>
      <c r="B269" s="46">
        <v>2039</v>
      </c>
      <c r="C269" s="46">
        <v>6</v>
      </c>
      <c r="D269" s="47">
        <v>5.3643331327988698E-3</v>
      </c>
      <c r="E269" s="47">
        <v>3.512485597101983E-3</v>
      </c>
      <c r="F269" s="47">
        <v>5.9386187605145859E-3</v>
      </c>
      <c r="G269" s="47">
        <v>3.0690179831827096E-3</v>
      </c>
      <c r="H269" s="47">
        <v>4.599650233527171E-3</v>
      </c>
      <c r="I269" s="47">
        <v>6.2573822354681317E-3</v>
      </c>
      <c r="J269" s="47">
        <v>3.6830400193735985E-3</v>
      </c>
      <c r="K269" s="47">
        <v>6.2802085927708886E-3</v>
      </c>
      <c r="L269" s="47">
        <v>572.4014140040664</v>
      </c>
      <c r="M269" s="47">
        <v>0</v>
      </c>
      <c r="N269" s="47">
        <v>0</v>
      </c>
    </row>
    <row r="270" spans="1:14" x14ac:dyDescent="0.3">
      <c r="A270" s="45" t="s">
        <v>323</v>
      </c>
      <c r="B270" s="46">
        <v>2039</v>
      </c>
      <c r="C270" s="46">
        <v>7</v>
      </c>
      <c r="D270" s="47">
        <v>5.0584588660816908E-3</v>
      </c>
      <c r="E270" s="47">
        <v>3.2996467831357562E-3</v>
      </c>
      <c r="F270" s="47">
        <v>5.6761982750380248E-3</v>
      </c>
      <c r="G270" s="47">
        <v>3.048891973362557E-3</v>
      </c>
      <c r="H270" s="47">
        <v>4.6297836537846646E-3</v>
      </c>
      <c r="I270" s="47">
        <v>6.3978128071827184E-3</v>
      </c>
      <c r="J270" s="47">
        <v>3.8285318075056648E-3</v>
      </c>
      <c r="K270" s="47">
        <v>6.5270351707296045E-3</v>
      </c>
      <c r="L270" s="47">
        <v>579.0704342692776</v>
      </c>
      <c r="M270" s="47">
        <v>0</v>
      </c>
      <c r="N270" s="47">
        <v>0</v>
      </c>
    </row>
    <row r="271" spans="1:14" x14ac:dyDescent="0.3">
      <c r="A271" s="45" t="s">
        <v>324</v>
      </c>
      <c r="B271" s="46">
        <v>2039</v>
      </c>
      <c r="C271" s="46">
        <v>8</v>
      </c>
      <c r="D271" s="47">
        <v>4.8554235551172041E-3</v>
      </c>
      <c r="E271" s="47">
        <v>3.1456737318661162E-3</v>
      </c>
      <c r="F271" s="47">
        <v>5.5109988168424483E-3</v>
      </c>
      <c r="G271" s="47">
        <v>3.1148466911635805E-3</v>
      </c>
      <c r="H271" s="47">
        <v>4.7605887234601282E-3</v>
      </c>
      <c r="I271" s="47">
        <v>6.5935886384251999E-3</v>
      </c>
      <c r="J271" s="47">
        <v>4.1343229447318676E-3</v>
      </c>
      <c r="K271" s="47">
        <v>6.7943438889436847E-3</v>
      </c>
      <c r="L271" s="47">
        <v>584.02460240060088</v>
      </c>
      <c r="M271" s="47">
        <v>0</v>
      </c>
      <c r="N271" s="47">
        <v>0</v>
      </c>
    </row>
    <row r="272" spans="1:14" x14ac:dyDescent="0.3">
      <c r="A272" s="45" t="s">
        <v>325</v>
      </c>
      <c r="B272" s="46">
        <v>2039</v>
      </c>
      <c r="C272" s="46">
        <v>9</v>
      </c>
      <c r="D272" s="47">
        <v>4.6514807418606488E-3</v>
      </c>
      <c r="E272" s="47">
        <v>3.002547952776703E-3</v>
      </c>
      <c r="F272" s="47">
        <v>5.402062849036153E-3</v>
      </c>
      <c r="G272" s="47">
        <v>3.208843814997748E-3</v>
      </c>
      <c r="H272" s="47">
        <v>4.9022283120659683E-3</v>
      </c>
      <c r="I272" s="47">
        <v>6.7323623410679382E-3</v>
      </c>
      <c r="J272" s="47">
        <v>4.3848090176852811E-3</v>
      </c>
      <c r="K272" s="47">
        <v>7.0088003393002718E-3</v>
      </c>
      <c r="L272" s="47">
        <v>587.66619925954797</v>
      </c>
      <c r="M272" s="47">
        <v>0</v>
      </c>
      <c r="N272" s="47">
        <v>0</v>
      </c>
    </row>
    <row r="273" spans="1:14" x14ac:dyDescent="0.3">
      <c r="A273" s="45" t="s">
        <v>326</v>
      </c>
      <c r="B273" s="46">
        <v>2039</v>
      </c>
      <c r="C273" s="46">
        <v>10</v>
      </c>
      <c r="D273" s="47">
        <v>4.5051723401247747E-3</v>
      </c>
      <c r="E273" s="47">
        <v>2.9354605132552347E-3</v>
      </c>
      <c r="F273" s="47">
        <v>5.3100744902646949E-3</v>
      </c>
      <c r="G273" s="47">
        <v>3.1748391629028185E-3</v>
      </c>
      <c r="H273" s="47">
        <v>4.8722750881690516E-3</v>
      </c>
      <c r="I273" s="47">
        <v>6.7451077241015844E-3</v>
      </c>
      <c r="J273" s="47">
        <v>4.4367369189604305E-3</v>
      </c>
      <c r="K273" s="47">
        <v>7.1668906167988867E-3</v>
      </c>
      <c r="L273" s="47">
        <v>590.24929874736165</v>
      </c>
      <c r="M273" s="47">
        <v>0</v>
      </c>
      <c r="N273" s="47">
        <v>0</v>
      </c>
    </row>
    <row r="274" spans="1:14" x14ac:dyDescent="0.3">
      <c r="A274" s="45" t="s">
        <v>327</v>
      </c>
      <c r="B274" s="46">
        <v>2039</v>
      </c>
      <c r="C274" s="46">
        <v>11</v>
      </c>
      <c r="D274" s="47">
        <v>4.3763835348172957E-3</v>
      </c>
      <c r="E274" s="47">
        <v>2.8400331866248593E-3</v>
      </c>
      <c r="F274" s="47">
        <v>5.2067553254807435E-3</v>
      </c>
      <c r="G274" s="47">
        <v>3.1844061390492347E-3</v>
      </c>
      <c r="H274" s="47">
        <v>4.8789959147720182E-3</v>
      </c>
      <c r="I274" s="47">
        <v>6.7752465586893833E-3</v>
      </c>
      <c r="J274" s="47">
        <v>4.4453613565600481E-3</v>
      </c>
      <c r="K274" s="47">
        <v>7.2210989894680583E-3</v>
      </c>
      <c r="L274" s="47">
        <v>591.78233246255184</v>
      </c>
      <c r="M274" s="47">
        <v>0</v>
      </c>
      <c r="N274" s="47">
        <v>0</v>
      </c>
    </row>
    <row r="275" spans="1:14" x14ac:dyDescent="0.3">
      <c r="A275" s="45" t="s">
        <v>328</v>
      </c>
      <c r="B275" s="46">
        <v>2040</v>
      </c>
      <c r="C275" s="46">
        <v>1</v>
      </c>
      <c r="D275" s="47">
        <v>8.9955797827851996E-3</v>
      </c>
      <c r="E275" s="47">
        <v>5.9471629298689333E-3</v>
      </c>
      <c r="F275" s="47">
        <v>9.2472418506596415E-3</v>
      </c>
      <c r="G275" s="47">
        <v>1.7147911093154022E-3</v>
      </c>
      <c r="H275" s="47">
        <v>2.9458364260697084E-3</v>
      </c>
      <c r="I275" s="47">
        <v>3.3211198587119761E-3</v>
      </c>
      <c r="J275" s="47">
        <v>2.6528768889308003E-3</v>
      </c>
      <c r="K275" s="47">
        <v>3.8477654001700828E-3</v>
      </c>
      <c r="L275" s="47">
        <v>548.94263678009111</v>
      </c>
      <c r="M275" s="47">
        <v>0</v>
      </c>
      <c r="N275" s="47">
        <v>0</v>
      </c>
    </row>
    <row r="276" spans="1:14" x14ac:dyDescent="0.3">
      <c r="A276" s="45" t="s">
        <v>329</v>
      </c>
      <c r="B276" s="46">
        <v>2040</v>
      </c>
      <c r="C276" s="46">
        <v>2</v>
      </c>
      <c r="D276" s="47">
        <v>5.8069951408171207E-3</v>
      </c>
      <c r="E276" s="47">
        <v>4.0584472577818156E-3</v>
      </c>
      <c r="F276" s="47">
        <v>6.17867183903125E-3</v>
      </c>
      <c r="G276" s="47">
        <v>1.3442709384571992E-3</v>
      </c>
      <c r="H276" s="47">
        <v>2.6604128423489298E-3</v>
      </c>
      <c r="I276" s="47">
        <v>3.5384751280085822E-3</v>
      </c>
      <c r="J276" s="47">
        <v>2.3807784803817141E-3</v>
      </c>
      <c r="K276" s="47">
        <v>3.9603520553183631E-3</v>
      </c>
      <c r="L276" s="47">
        <v>558.85478887289707</v>
      </c>
      <c r="M276" s="47">
        <v>0</v>
      </c>
      <c r="N276" s="47">
        <v>0</v>
      </c>
    </row>
    <row r="277" spans="1:14" x14ac:dyDescent="0.3">
      <c r="A277" s="45" t="s">
        <v>330</v>
      </c>
      <c r="B277" s="46">
        <v>2040</v>
      </c>
      <c r="C277" s="46">
        <v>3</v>
      </c>
      <c r="D277" s="47">
        <v>4.8322266299513006E-3</v>
      </c>
      <c r="E277" s="47">
        <v>3.1852835146884868E-3</v>
      </c>
      <c r="F277" s="47">
        <v>5.093574694610966E-3</v>
      </c>
      <c r="G277" s="47">
        <v>1.556537125766726E-3</v>
      </c>
      <c r="H277" s="47">
        <v>3.0145098042792286E-3</v>
      </c>
      <c r="I277" s="47">
        <v>4.5332103619197201E-3</v>
      </c>
      <c r="J277" s="47">
        <v>2.415038222660041E-3</v>
      </c>
      <c r="K277" s="47">
        <v>4.57427547885003E-3</v>
      </c>
      <c r="L277" s="47">
        <v>567.06832815155258</v>
      </c>
      <c r="M277" s="47">
        <v>0</v>
      </c>
      <c r="N277" s="47">
        <v>0</v>
      </c>
    </row>
    <row r="278" spans="1:14" x14ac:dyDescent="0.3">
      <c r="A278" s="45" t="s">
        <v>331</v>
      </c>
      <c r="B278" s="46">
        <v>2040</v>
      </c>
      <c r="C278" s="46">
        <v>4</v>
      </c>
      <c r="D278" s="47">
        <v>4.3417374742857695E-3</v>
      </c>
      <c r="E278" s="47">
        <v>2.8083232620164707E-3</v>
      </c>
      <c r="F278" s="47">
        <v>4.7236464805095867E-3</v>
      </c>
      <c r="G278" s="47">
        <v>1.8438967153535035E-3</v>
      </c>
      <c r="H278" s="47">
        <v>3.2638401205375722E-3</v>
      </c>
      <c r="I278" s="47">
        <v>5.068881346618679E-3</v>
      </c>
      <c r="J278" s="47">
        <v>2.6913067172277707E-3</v>
      </c>
      <c r="K278" s="47">
        <v>5.3958937834811139E-3</v>
      </c>
      <c r="L278" s="47">
        <v>575.20168573553474</v>
      </c>
      <c r="M278" s="47">
        <v>0</v>
      </c>
      <c r="N278" s="47">
        <v>0</v>
      </c>
    </row>
    <row r="279" spans="1:14" x14ac:dyDescent="0.3">
      <c r="A279" s="45" t="s">
        <v>332</v>
      </c>
      <c r="B279" s="46">
        <v>2040</v>
      </c>
      <c r="C279" s="46">
        <v>5</v>
      </c>
      <c r="D279" s="47">
        <v>4.0539586390397533E-3</v>
      </c>
      <c r="E279" s="47">
        <v>2.6586999810131813E-3</v>
      </c>
      <c r="F279" s="47">
        <v>4.692804575402422E-3</v>
      </c>
      <c r="G279" s="47">
        <v>2.1128328296830239E-3</v>
      </c>
      <c r="H279" s="47">
        <v>3.6494286230819061E-3</v>
      </c>
      <c r="I279" s="47">
        <v>5.5896561046586283E-3</v>
      </c>
      <c r="J279" s="47">
        <v>3.1492320897510738E-3</v>
      </c>
      <c r="K279" s="47">
        <v>6.039319739432814E-3</v>
      </c>
      <c r="L279" s="47">
        <v>583.72073426601628</v>
      </c>
      <c r="M279" s="47">
        <v>0</v>
      </c>
      <c r="N279" s="47">
        <v>0</v>
      </c>
    </row>
    <row r="280" spans="1:14" x14ac:dyDescent="0.3">
      <c r="A280" s="45" t="s">
        <v>333</v>
      </c>
      <c r="B280" s="46">
        <v>2040</v>
      </c>
      <c r="C280" s="46">
        <v>6</v>
      </c>
      <c r="D280" s="47">
        <v>3.8872897669524008E-3</v>
      </c>
      <c r="E280" s="47">
        <v>2.5339779737826944E-3</v>
      </c>
      <c r="F280" s="47">
        <v>4.5681455755781971E-3</v>
      </c>
      <c r="G280" s="47">
        <v>2.2330238368311571E-3</v>
      </c>
      <c r="H280" s="47">
        <v>3.8285675697116925E-3</v>
      </c>
      <c r="I280" s="47">
        <v>5.8575431412388849E-3</v>
      </c>
      <c r="J280" s="47">
        <v>3.4029560672302205E-3</v>
      </c>
      <c r="K280" s="47">
        <v>6.3695482868146693E-3</v>
      </c>
      <c r="L280" s="47">
        <v>589.95542726709482</v>
      </c>
      <c r="M280" s="47">
        <v>0</v>
      </c>
      <c r="N280" s="47">
        <v>0</v>
      </c>
    </row>
    <row r="281" spans="1:14" x14ac:dyDescent="0.3">
      <c r="A281" s="45" t="s">
        <v>334</v>
      </c>
      <c r="B281" s="46">
        <v>2040</v>
      </c>
      <c r="C281" s="46">
        <v>7</v>
      </c>
      <c r="D281" s="47">
        <v>3.7987080868712168E-3</v>
      </c>
      <c r="E281" s="47">
        <v>2.4512925630794215E-3</v>
      </c>
      <c r="F281" s="47">
        <v>4.5157124221414536E-3</v>
      </c>
      <c r="G281" s="47">
        <v>2.4132639928188182E-3</v>
      </c>
      <c r="H281" s="47">
        <v>4.0826076788628742E-3</v>
      </c>
      <c r="I281" s="47">
        <v>6.1543404405732475E-3</v>
      </c>
      <c r="J281" s="47">
        <v>3.8135769265644978E-3</v>
      </c>
      <c r="K281" s="47">
        <v>6.7013325601389543E-3</v>
      </c>
      <c r="L281" s="47">
        <v>594.35686268825009</v>
      </c>
      <c r="M281" s="47">
        <v>0</v>
      </c>
      <c r="N281" s="47">
        <v>0</v>
      </c>
    </row>
    <row r="282" spans="1:14" x14ac:dyDescent="0.3">
      <c r="A282" s="45" t="s">
        <v>335</v>
      </c>
      <c r="B282" s="46">
        <v>2040</v>
      </c>
      <c r="C282" s="46">
        <v>8</v>
      </c>
      <c r="D282" s="47">
        <v>3.6791571285591223E-3</v>
      </c>
      <c r="E282" s="47">
        <v>2.3622683051743444E-3</v>
      </c>
      <c r="F282" s="47">
        <v>4.4986127058874673E-3</v>
      </c>
      <c r="G282" s="47">
        <v>2.5973635549275411E-3</v>
      </c>
      <c r="H282" s="47">
        <v>4.318864501435234E-3</v>
      </c>
      <c r="I282" s="47">
        <v>6.3613965550579042E-3</v>
      </c>
      <c r="J282" s="47">
        <v>4.1360770228808979E-3</v>
      </c>
      <c r="K282" s="47">
        <v>6.9577360800064008E-3</v>
      </c>
      <c r="L282" s="47">
        <v>597.41800022468374</v>
      </c>
      <c r="M282" s="47">
        <v>0</v>
      </c>
      <c r="N282" s="47">
        <v>0</v>
      </c>
    </row>
    <row r="283" spans="1:14" x14ac:dyDescent="0.3">
      <c r="A283" s="45" t="s">
        <v>336</v>
      </c>
      <c r="B283" s="46">
        <v>2040</v>
      </c>
      <c r="C283" s="46">
        <v>9</v>
      </c>
      <c r="D283" s="47">
        <v>3.6050490401084885E-3</v>
      </c>
      <c r="E283" s="47">
        <v>2.3466600152045915E-3</v>
      </c>
      <c r="F283" s="47">
        <v>4.4796222652307826E-3</v>
      </c>
      <c r="G283" s="47">
        <v>2.6165661151563309E-3</v>
      </c>
      <c r="H283" s="47">
        <v>4.3400065711135163E-3</v>
      </c>
      <c r="I283" s="47">
        <v>6.4109097701073739E-3</v>
      </c>
      <c r="J283" s="47">
        <v>4.2184922935717918E-3</v>
      </c>
      <c r="K283" s="47">
        <v>7.1419136067227863E-3</v>
      </c>
      <c r="L283" s="47">
        <v>599.42703163566136</v>
      </c>
      <c r="M283" s="47">
        <v>0</v>
      </c>
      <c r="N283" s="47">
        <v>0</v>
      </c>
    </row>
    <row r="284" spans="1:14" x14ac:dyDescent="0.3">
      <c r="A284" s="45" t="s">
        <v>337</v>
      </c>
      <c r="B284" s="46">
        <v>2040</v>
      </c>
      <c r="C284" s="46">
        <v>10</v>
      </c>
      <c r="D284" s="47">
        <v>3.5353538610474154E-3</v>
      </c>
      <c r="E284" s="47">
        <v>2.2885091128637498E-3</v>
      </c>
      <c r="F284" s="47">
        <v>4.4327339330973541E-3</v>
      </c>
      <c r="G284" s="47">
        <v>2.6738117021670917E-3</v>
      </c>
      <c r="H284" s="47">
        <v>4.3918891621978007E-3</v>
      </c>
      <c r="I284" s="47">
        <v>6.47260011325389E-3</v>
      </c>
      <c r="J284" s="47">
        <v>4.2463578471709784E-3</v>
      </c>
      <c r="K284" s="47">
        <v>7.2048857396047215E-3</v>
      </c>
      <c r="L284" s="47">
        <v>600.38465248621094</v>
      </c>
      <c r="M284" s="47">
        <v>0</v>
      </c>
      <c r="N284" s="47">
        <v>0</v>
      </c>
    </row>
    <row r="285" spans="1:14" x14ac:dyDescent="0.3">
      <c r="A285" s="45" t="s">
        <v>338</v>
      </c>
      <c r="B285" s="46">
        <v>2041</v>
      </c>
      <c r="C285" s="46">
        <v>1</v>
      </c>
      <c r="D285" s="47">
        <v>2.4908671131703163E-3</v>
      </c>
      <c r="E285" s="47">
        <v>2.094182958811214E-3</v>
      </c>
      <c r="F285" s="47">
        <v>2.9873590269377222E-3</v>
      </c>
      <c r="G285" s="47">
        <v>9.5892996076466788E-4</v>
      </c>
      <c r="H285" s="47">
        <v>2.3635723152793191E-3</v>
      </c>
      <c r="I285" s="47">
        <v>3.7645246080770514E-3</v>
      </c>
      <c r="J285" s="47">
        <v>2.0977961354906641E-3</v>
      </c>
      <c r="K285" s="47">
        <v>4.0774421766725747E-3</v>
      </c>
      <c r="L285" s="47">
        <v>569.16342704941519</v>
      </c>
      <c r="M285" s="47">
        <v>0</v>
      </c>
      <c r="N285" s="47">
        <v>0</v>
      </c>
    </row>
    <row r="286" spans="1:14" x14ac:dyDescent="0.3">
      <c r="A286" s="45" t="s">
        <v>339</v>
      </c>
      <c r="B286" s="46">
        <v>2041</v>
      </c>
      <c r="C286" s="46">
        <v>2</v>
      </c>
      <c r="D286" s="47">
        <v>2.6248331151938775E-3</v>
      </c>
      <c r="E286" s="47">
        <v>1.7209458796594813E-3</v>
      </c>
      <c r="F286" s="47">
        <v>2.8913166573647682E-3</v>
      </c>
      <c r="G286" s="47">
        <v>1.4726314842930749E-3</v>
      </c>
      <c r="H286" s="47">
        <v>3.0509201600985515E-3</v>
      </c>
      <c r="I286" s="47">
        <v>5.1758559934243767E-3</v>
      </c>
      <c r="J286" s="47">
        <v>2.2889370945039364E-3</v>
      </c>
      <c r="K286" s="47">
        <v>4.9594682735070068E-3</v>
      </c>
      <c r="L286" s="47">
        <v>576.67849863555887</v>
      </c>
      <c r="M286" s="47">
        <v>0</v>
      </c>
      <c r="N286" s="47">
        <v>0</v>
      </c>
    </row>
    <row r="287" spans="1:14" x14ac:dyDescent="0.3">
      <c r="A287" s="45" t="s">
        <v>340</v>
      </c>
      <c r="B287" s="46">
        <v>2041</v>
      </c>
      <c r="C287" s="46">
        <v>3</v>
      </c>
      <c r="D287" s="47">
        <v>2.6647321967012282E-3</v>
      </c>
      <c r="E287" s="47">
        <v>1.6772469728893579E-3</v>
      </c>
      <c r="F287" s="47">
        <v>3.0935754968959045E-3</v>
      </c>
      <c r="G287" s="47">
        <v>1.89041973189324E-3</v>
      </c>
      <c r="H287" s="47">
        <v>3.3784322873026602E-3</v>
      </c>
      <c r="I287" s="47">
        <v>5.698684645674512E-3</v>
      </c>
      <c r="J287" s="47">
        <v>2.7051548497167006E-3</v>
      </c>
      <c r="K287" s="47">
        <v>5.9537595849178072E-3</v>
      </c>
      <c r="L287" s="47">
        <v>584.66409566769016</v>
      </c>
      <c r="M287" s="47">
        <v>0</v>
      </c>
      <c r="N287" s="47">
        <v>0</v>
      </c>
    </row>
    <row r="288" spans="1:14" x14ac:dyDescent="0.3">
      <c r="A288" s="45" t="s">
        <v>341</v>
      </c>
      <c r="B288" s="46">
        <v>2041</v>
      </c>
      <c r="C288" s="46">
        <v>4</v>
      </c>
      <c r="D288" s="47">
        <v>2.6925912059736533E-3</v>
      </c>
      <c r="E288" s="47">
        <v>1.7527611740524376E-3</v>
      </c>
      <c r="F288" s="47">
        <v>3.4381024438306634E-3</v>
      </c>
      <c r="G288" s="47">
        <v>2.2224893612841834E-3</v>
      </c>
      <c r="H288" s="47">
        <v>3.8432612693551165E-3</v>
      </c>
      <c r="I288" s="47">
        <v>6.2146152579661698E-3</v>
      </c>
      <c r="J288" s="47">
        <v>3.285973006542106E-3</v>
      </c>
      <c r="K288" s="47">
        <v>6.643071143775733E-3</v>
      </c>
      <c r="L288" s="47">
        <v>593.30175392011529</v>
      </c>
      <c r="M288" s="47">
        <v>0</v>
      </c>
      <c r="N288" s="47">
        <v>0</v>
      </c>
    </row>
    <row r="289" spans="1:14" x14ac:dyDescent="0.3">
      <c r="A289" s="45" t="s">
        <v>342</v>
      </c>
      <c r="B289" s="46">
        <v>2041</v>
      </c>
      <c r="C289" s="46">
        <v>5</v>
      </c>
      <c r="D289" s="47">
        <v>2.7398293258105951E-3</v>
      </c>
      <c r="E289" s="47">
        <v>1.7672840892791948E-3</v>
      </c>
      <c r="F289" s="47">
        <v>3.517093685550646E-3</v>
      </c>
      <c r="G289" s="47">
        <v>2.3494329585306427E-3</v>
      </c>
      <c r="H289" s="47">
        <v>4.0268529184983946E-3</v>
      </c>
      <c r="I289" s="47">
        <v>6.4272925817894302E-3</v>
      </c>
      <c r="J289" s="47">
        <v>3.5714441879428462E-3</v>
      </c>
      <c r="K289" s="47">
        <v>6.9360090974977728E-3</v>
      </c>
      <c r="L289" s="47">
        <v>599.16801201048509</v>
      </c>
      <c r="M289" s="47">
        <v>0</v>
      </c>
      <c r="N289" s="47">
        <v>0</v>
      </c>
    </row>
    <row r="290" spans="1:14" x14ac:dyDescent="0.3">
      <c r="A290" s="45" t="s">
        <v>343</v>
      </c>
      <c r="B290" s="46">
        <v>2041</v>
      </c>
      <c r="C290" s="46">
        <v>6</v>
      </c>
      <c r="D290" s="47">
        <v>2.8073429550689285E-3</v>
      </c>
      <c r="E290" s="47">
        <v>1.7844136809894752E-3</v>
      </c>
      <c r="F290" s="47">
        <v>3.6131168665849522E-3</v>
      </c>
      <c r="G290" s="47">
        <v>2.5465060089261459E-3</v>
      </c>
      <c r="H290" s="47">
        <v>4.2994603257620499E-3</v>
      </c>
      <c r="I290" s="47">
        <v>6.6948109889937981E-3</v>
      </c>
      <c r="J290" s="47">
        <v>4.0349942739845565E-3</v>
      </c>
      <c r="K290" s="47">
        <v>7.2456844605088356E-3</v>
      </c>
      <c r="L290" s="47">
        <v>603.0201668234165</v>
      </c>
      <c r="M290" s="47">
        <v>0</v>
      </c>
      <c r="N290" s="47">
        <v>0</v>
      </c>
    </row>
    <row r="291" spans="1:14" x14ac:dyDescent="0.3">
      <c r="A291" s="45" t="s">
        <v>344</v>
      </c>
      <c r="B291" s="46">
        <v>2041</v>
      </c>
      <c r="C291" s="46">
        <v>7</v>
      </c>
      <c r="D291" s="47">
        <v>2.7933900127004837E-3</v>
      </c>
      <c r="E291" s="47">
        <v>1.7649904025514738E-3</v>
      </c>
      <c r="F291" s="47">
        <v>3.7074454463574937E-3</v>
      </c>
      <c r="G291" s="47">
        <v>2.7444086076877363E-3</v>
      </c>
      <c r="H291" s="47">
        <v>4.5476241763912316E-3</v>
      </c>
      <c r="I291" s="47">
        <v>6.8679358759288446E-3</v>
      </c>
      <c r="J291" s="47">
        <v>4.3831924217752642E-3</v>
      </c>
      <c r="K291" s="47">
        <v>7.4758870884281611E-3</v>
      </c>
      <c r="L291" s="47">
        <v>605.49446172166131</v>
      </c>
      <c r="M291" s="47">
        <v>0</v>
      </c>
      <c r="N291" s="47">
        <v>0</v>
      </c>
    </row>
    <row r="292" spans="1:14" x14ac:dyDescent="0.3">
      <c r="A292" s="45" t="s">
        <v>345</v>
      </c>
      <c r="B292" s="46">
        <v>2041</v>
      </c>
      <c r="C292" s="46">
        <v>8</v>
      </c>
      <c r="D292" s="47">
        <v>2.804405195317558E-3</v>
      </c>
      <c r="E292" s="47">
        <v>1.8118851230116257E-3</v>
      </c>
      <c r="F292" s="47">
        <v>3.7714980641835863E-3</v>
      </c>
      <c r="G292" s="47">
        <v>2.7505048017677958E-3</v>
      </c>
      <c r="H292" s="47">
        <v>4.5470796402611252E-3</v>
      </c>
      <c r="I292" s="47">
        <v>6.8698295671267362E-3</v>
      </c>
      <c r="J292" s="47">
        <v>4.4510297554420557E-3</v>
      </c>
      <c r="K292" s="47">
        <v>7.6311862982826268E-3</v>
      </c>
      <c r="L292" s="47">
        <v>606.92536935574958</v>
      </c>
      <c r="M292" s="47">
        <v>0</v>
      </c>
      <c r="N292" s="47">
        <v>0</v>
      </c>
    </row>
    <row r="293" spans="1:14" x14ac:dyDescent="0.3">
      <c r="A293" s="45" t="s">
        <v>346</v>
      </c>
      <c r="B293" s="46">
        <v>2041</v>
      </c>
      <c r="C293" s="46">
        <v>9</v>
      </c>
      <c r="D293" s="47">
        <v>2.8009917360272587E-3</v>
      </c>
      <c r="E293" s="47">
        <v>1.7964458117698024E-3</v>
      </c>
      <c r="F293" s="47">
        <v>3.7852163548975568E-3</v>
      </c>
      <c r="G293" s="47">
        <v>2.8027932517584531E-3</v>
      </c>
      <c r="H293" s="47">
        <v>4.5863731222783883E-3</v>
      </c>
      <c r="I293" s="47">
        <v>6.8964521241149891E-3</v>
      </c>
      <c r="J293" s="47">
        <v>4.4606698700515243E-3</v>
      </c>
      <c r="K293" s="47">
        <v>7.6563949009016566E-3</v>
      </c>
      <c r="L293" s="47">
        <v>607.30324312893003</v>
      </c>
      <c r="M293" s="47">
        <v>0</v>
      </c>
      <c r="N293" s="47">
        <v>0</v>
      </c>
    </row>
    <row r="294" spans="1:14" x14ac:dyDescent="0.3">
      <c r="A294" s="45" t="s">
        <v>347</v>
      </c>
      <c r="B294" s="46">
        <v>2042</v>
      </c>
      <c r="C294" s="46">
        <v>1</v>
      </c>
      <c r="D294" s="47">
        <v>2.7641577572983804E-3</v>
      </c>
      <c r="E294" s="47">
        <v>1.3327793173416797E-3</v>
      </c>
      <c r="F294" s="47">
        <v>2.7914325930088958E-3</v>
      </c>
      <c r="G294" s="47">
        <v>2.0068810687626179E-3</v>
      </c>
      <c r="H294" s="47">
        <v>3.7657619187105524E-3</v>
      </c>
      <c r="I294" s="47">
        <v>6.6436406341855922E-3</v>
      </c>
      <c r="J294" s="47">
        <v>2.487723691877739E-3</v>
      </c>
      <c r="K294" s="47">
        <v>5.8767754142148168E-3</v>
      </c>
      <c r="L294" s="47">
        <v>584.49417308514819</v>
      </c>
      <c r="M294" s="47">
        <v>0</v>
      </c>
      <c r="N294" s="47">
        <v>0</v>
      </c>
    </row>
    <row r="295" spans="1:14" x14ac:dyDescent="0.3">
      <c r="A295" s="45" t="s">
        <v>348</v>
      </c>
      <c r="B295" s="46">
        <v>2042</v>
      </c>
      <c r="C295" s="46">
        <v>2</v>
      </c>
      <c r="D295" s="47">
        <v>2.7569147821654618E-3</v>
      </c>
      <c r="E295" s="47">
        <v>1.456189148196672E-3</v>
      </c>
      <c r="F295" s="47">
        <v>3.1498910527325563E-3</v>
      </c>
      <c r="G295" s="47">
        <v>2.3842919556445468E-3</v>
      </c>
      <c r="H295" s="47">
        <v>3.916507064626408E-3</v>
      </c>
      <c r="I295" s="47">
        <v>6.7241687126673626E-3</v>
      </c>
      <c r="J295" s="47">
        <v>3.0271740582004662E-3</v>
      </c>
      <c r="K295" s="47">
        <v>6.9485757166619479E-3</v>
      </c>
      <c r="L295" s="47">
        <v>592.88248938216384</v>
      </c>
      <c r="M295" s="47">
        <v>0</v>
      </c>
      <c r="N295" s="47">
        <v>0</v>
      </c>
    </row>
    <row r="296" spans="1:14" x14ac:dyDescent="0.3">
      <c r="A296" s="45" t="s">
        <v>349</v>
      </c>
      <c r="B296" s="46">
        <v>2042</v>
      </c>
      <c r="C296" s="46">
        <v>3</v>
      </c>
      <c r="D296" s="47">
        <v>2.7652821881389319E-3</v>
      </c>
      <c r="E296" s="47">
        <v>1.6297303326599159E-3</v>
      </c>
      <c r="F296" s="47">
        <v>3.6005271756668574E-3</v>
      </c>
      <c r="G296" s="47">
        <v>2.6778111454672897E-3</v>
      </c>
      <c r="H296" s="47">
        <v>4.3764650224424814E-3</v>
      </c>
      <c r="I296" s="47">
        <v>7.097501844587413E-3</v>
      </c>
      <c r="J296" s="47">
        <v>3.7141308063493878E-3</v>
      </c>
      <c r="K296" s="47">
        <v>7.5675917942279129E-3</v>
      </c>
      <c r="L296" s="47">
        <v>601.99996474696138</v>
      </c>
      <c r="M296" s="47">
        <v>0</v>
      </c>
      <c r="N296" s="47">
        <v>0</v>
      </c>
    </row>
    <row r="297" spans="1:14" x14ac:dyDescent="0.3">
      <c r="A297" s="45" t="s">
        <v>350</v>
      </c>
      <c r="B297" s="46">
        <v>2042</v>
      </c>
      <c r="C297" s="46">
        <v>4</v>
      </c>
      <c r="D297" s="47">
        <v>2.8084159370649871E-3</v>
      </c>
      <c r="E297" s="47">
        <v>1.6772267048821158E-3</v>
      </c>
      <c r="F297" s="47">
        <v>3.6630303106832273E-3</v>
      </c>
      <c r="G297" s="47">
        <v>2.7325026924650852E-3</v>
      </c>
      <c r="H297" s="47">
        <v>4.4850701673336147E-3</v>
      </c>
      <c r="I297" s="47">
        <v>7.160858651663396E-3</v>
      </c>
      <c r="J297" s="47">
        <v>3.9774195567646511E-3</v>
      </c>
      <c r="K297" s="47">
        <v>7.7235158281942296E-3</v>
      </c>
      <c r="L297" s="47">
        <v>607.43397648256234</v>
      </c>
      <c r="M297" s="47">
        <v>0</v>
      </c>
      <c r="N297" s="47">
        <v>0</v>
      </c>
    </row>
    <row r="298" spans="1:14" x14ac:dyDescent="0.3">
      <c r="A298" s="45" t="s">
        <v>351</v>
      </c>
      <c r="B298" s="46">
        <v>2042</v>
      </c>
      <c r="C298" s="46">
        <v>5</v>
      </c>
      <c r="D298" s="47">
        <v>2.878432009924891E-3</v>
      </c>
      <c r="E298" s="47">
        <v>1.7148311022635563E-3</v>
      </c>
      <c r="F298" s="47">
        <v>3.7536790438505458E-3</v>
      </c>
      <c r="G298" s="47">
        <v>2.9031186340753366E-3</v>
      </c>
      <c r="H298" s="47">
        <v>4.7343132616025577E-3</v>
      </c>
      <c r="I298" s="47">
        <v>7.3530327604470749E-3</v>
      </c>
      <c r="J298" s="47">
        <v>4.4701415000985177E-3</v>
      </c>
      <c r="K298" s="47">
        <v>7.9573575795735523E-3</v>
      </c>
      <c r="L298" s="47">
        <v>610.62530855113528</v>
      </c>
      <c r="M298" s="47">
        <v>0</v>
      </c>
      <c r="N298" s="47">
        <v>0</v>
      </c>
    </row>
    <row r="299" spans="1:14" x14ac:dyDescent="0.3">
      <c r="A299" s="45" t="s">
        <v>352</v>
      </c>
      <c r="B299" s="46">
        <v>2042</v>
      </c>
      <c r="C299" s="46">
        <v>6</v>
      </c>
      <c r="D299" s="47">
        <v>2.8510998565670822E-3</v>
      </c>
      <c r="E299" s="47">
        <v>1.7021930042279093E-3</v>
      </c>
      <c r="F299" s="47">
        <v>3.8448105016961501E-3</v>
      </c>
      <c r="G299" s="47">
        <v>3.0850099112621084E-3</v>
      </c>
      <c r="H299" s="47">
        <v>4.9642580645929777E-3</v>
      </c>
      <c r="I299" s="47">
        <v>7.4599485136488753E-3</v>
      </c>
      <c r="J299" s="47">
        <v>4.8191589653315287E-3</v>
      </c>
      <c r="K299" s="47">
        <v>8.1241809053631351E-3</v>
      </c>
      <c r="L299" s="47">
        <v>612.42503901582143</v>
      </c>
      <c r="M299" s="47">
        <v>0</v>
      </c>
      <c r="N299" s="47">
        <v>0</v>
      </c>
    </row>
    <row r="300" spans="1:14" x14ac:dyDescent="0.3">
      <c r="A300" s="45" t="s">
        <v>353</v>
      </c>
      <c r="B300" s="46">
        <v>2042</v>
      </c>
      <c r="C300" s="46">
        <v>7</v>
      </c>
      <c r="D300" s="47">
        <v>2.8566436535437212E-3</v>
      </c>
      <c r="E300" s="47">
        <v>1.7648515901094648E-3</v>
      </c>
      <c r="F300" s="47">
        <v>3.9021431649641498E-3</v>
      </c>
      <c r="G300" s="47">
        <v>3.0489983909670637E-3</v>
      </c>
      <c r="H300" s="47">
        <v>4.9108729485617597E-3</v>
      </c>
      <c r="I300" s="47">
        <v>7.3872032216183523E-3</v>
      </c>
      <c r="J300" s="47">
        <v>4.8431010959004766E-3</v>
      </c>
      <c r="K300" s="47">
        <v>8.2232742276717469E-3</v>
      </c>
      <c r="L300" s="47">
        <v>613.21687191326612</v>
      </c>
      <c r="M300" s="47">
        <v>0</v>
      </c>
      <c r="N300" s="47">
        <v>0</v>
      </c>
    </row>
    <row r="301" spans="1:14" x14ac:dyDescent="0.3">
      <c r="A301" s="45" t="s">
        <v>354</v>
      </c>
      <c r="B301" s="46">
        <v>2042</v>
      </c>
      <c r="C301" s="46">
        <v>8</v>
      </c>
      <c r="D301" s="47">
        <v>2.8470538739245057E-3</v>
      </c>
      <c r="E301" s="47">
        <v>1.7522235587999686E-3</v>
      </c>
      <c r="F301" s="47">
        <v>3.903720374102014E-3</v>
      </c>
      <c r="G301" s="47">
        <v>3.0766582689602767E-3</v>
      </c>
      <c r="H301" s="47">
        <v>4.9165209072136434E-3</v>
      </c>
      <c r="I301" s="47">
        <v>7.361630528199551E-3</v>
      </c>
      <c r="J301" s="47">
        <v>4.8116223832459686E-3</v>
      </c>
      <c r="K301" s="47">
        <v>8.1879689900290799E-3</v>
      </c>
      <c r="L301" s="47">
        <v>612.96806732588084</v>
      </c>
      <c r="M301" s="47">
        <v>0</v>
      </c>
      <c r="N301" s="47">
        <v>0</v>
      </c>
    </row>
    <row r="302" spans="1:14" x14ac:dyDescent="0.3">
      <c r="A302" s="45" t="s">
        <v>355</v>
      </c>
      <c r="B302" s="46">
        <v>2043</v>
      </c>
      <c r="C302" s="46">
        <v>1</v>
      </c>
      <c r="D302" s="47">
        <v>2.7493820880272247E-3</v>
      </c>
      <c r="E302" s="47">
        <v>1.584535372285864E-3</v>
      </c>
      <c r="F302" s="47">
        <v>3.522687850845163E-3</v>
      </c>
      <c r="G302" s="47">
        <v>2.7767992780017522E-3</v>
      </c>
      <c r="H302" s="47">
        <v>4.0732820163788975E-3</v>
      </c>
      <c r="I302" s="47">
        <v>6.8079179142884003E-3</v>
      </c>
      <c r="J302" s="47">
        <v>3.5882024391761021E-3</v>
      </c>
      <c r="K302" s="47">
        <v>8.0632480312069627E-3</v>
      </c>
      <c r="L302" s="47">
        <v>601.60633833105999</v>
      </c>
      <c r="M302" s="47">
        <v>0</v>
      </c>
      <c r="N302" s="47">
        <v>0</v>
      </c>
    </row>
    <row r="303" spans="1:14" x14ac:dyDescent="0.3">
      <c r="A303" s="45" t="s">
        <v>356</v>
      </c>
      <c r="B303" s="46">
        <v>2043</v>
      </c>
      <c r="C303" s="46">
        <v>2</v>
      </c>
      <c r="D303" s="47">
        <v>2.7658783569610595E-3</v>
      </c>
      <c r="E303" s="47">
        <v>1.7871725964678595E-3</v>
      </c>
      <c r="F303" s="47">
        <v>4.0295059504721767E-3</v>
      </c>
      <c r="G303" s="47">
        <v>3.0335356410377675E-3</v>
      </c>
      <c r="H303" s="47">
        <v>4.7002574131270181E-3</v>
      </c>
      <c r="I303" s="47">
        <v>7.3381372784945744E-3</v>
      </c>
      <c r="J303" s="47">
        <v>4.364367049002592E-3</v>
      </c>
      <c r="K303" s="47">
        <v>8.4640560082583881E-3</v>
      </c>
      <c r="L303" s="47">
        <v>611.28146683589159</v>
      </c>
      <c r="M303" s="47">
        <v>0</v>
      </c>
      <c r="N303" s="47">
        <v>0</v>
      </c>
    </row>
    <row r="304" spans="1:14" x14ac:dyDescent="0.3">
      <c r="A304" s="45" t="s">
        <v>357</v>
      </c>
      <c r="B304" s="46">
        <v>2043</v>
      </c>
      <c r="C304" s="46">
        <v>3</v>
      </c>
      <c r="D304" s="47">
        <v>2.8243643074920065E-3</v>
      </c>
      <c r="E304" s="47">
        <v>1.8013478178172408E-3</v>
      </c>
      <c r="F304" s="47">
        <v>3.9771092750265184E-3</v>
      </c>
      <c r="G304" s="47">
        <v>2.9939793845859368E-3</v>
      </c>
      <c r="H304" s="47">
        <v>4.7442718439671136E-3</v>
      </c>
      <c r="I304" s="47">
        <v>7.3472374087149564E-3</v>
      </c>
      <c r="J304" s="47">
        <v>4.5142292855448116E-3</v>
      </c>
      <c r="K304" s="47">
        <v>8.3889860386730034E-3</v>
      </c>
      <c r="L304" s="47">
        <v>615.70030112660027</v>
      </c>
      <c r="M304" s="47">
        <v>0</v>
      </c>
      <c r="N304" s="47">
        <v>0</v>
      </c>
    </row>
    <row r="305" spans="1:14" x14ac:dyDescent="0.3">
      <c r="A305" s="45" t="s">
        <v>358</v>
      </c>
      <c r="B305" s="46">
        <v>2043</v>
      </c>
      <c r="C305" s="46">
        <v>4</v>
      </c>
      <c r="D305" s="47">
        <v>2.9099134289649977E-3</v>
      </c>
      <c r="E305" s="47">
        <v>1.8200825658233877E-3</v>
      </c>
      <c r="F305" s="47">
        <v>4.0187683622450324E-3</v>
      </c>
      <c r="G305" s="47">
        <v>3.1500231616009779E-3</v>
      </c>
      <c r="H305" s="47">
        <v>5.0011395149940161E-3</v>
      </c>
      <c r="I305" s="47">
        <v>7.5484632294922837E-3</v>
      </c>
      <c r="J305" s="47">
        <v>5.0162778720172531E-3</v>
      </c>
      <c r="K305" s="47">
        <v>8.5305372546934308E-3</v>
      </c>
      <c r="L305" s="47">
        <v>617.82417624609388</v>
      </c>
      <c r="M305" s="47">
        <v>0</v>
      </c>
      <c r="N305" s="47">
        <v>0</v>
      </c>
    </row>
    <row r="306" spans="1:14" x14ac:dyDescent="0.3">
      <c r="A306" s="45" t="s">
        <v>359</v>
      </c>
      <c r="B306" s="46">
        <v>2043</v>
      </c>
      <c r="C306" s="46">
        <v>5</v>
      </c>
      <c r="D306" s="47">
        <v>2.8706294093668347E-3</v>
      </c>
      <c r="E306" s="47">
        <v>1.7851733343979825E-3</v>
      </c>
      <c r="F306" s="47">
        <v>4.0814277407418961E-3</v>
      </c>
      <c r="G306" s="47">
        <v>3.3271868811263544E-3</v>
      </c>
      <c r="H306" s="47">
        <v>5.2334727943750738E-3</v>
      </c>
      <c r="I306" s="47">
        <v>7.6433133963343313E-3</v>
      </c>
      <c r="J306" s="47">
        <v>5.3428625411032953E-3</v>
      </c>
      <c r="K306" s="47">
        <v>8.6290091136881769E-3</v>
      </c>
      <c r="L306" s="47">
        <v>618.69906880718952</v>
      </c>
      <c r="M306" s="47">
        <v>0</v>
      </c>
      <c r="N306" s="47">
        <v>0</v>
      </c>
    </row>
    <row r="307" spans="1:14" x14ac:dyDescent="0.3">
      <c r="A307" s="45" t="s">
        <v>360</v>
      </c>
      <c r="B307" s="46">
        <v>2043</v>
      </c>
      <c r="C307" s="46">
        <v>6</v>
      </c>
      <c r="D307" s="47">
        <v>2.8742864390666357E-3</v>
      </c>
      <c r="E307" s="47">
        <v>1.8472745188835829E-3</v>
      </c>
      <c r="F307" s="47">
        <v>4.1140244268060323E-3</v>
      </c>
      <c r="G307" s="47">
        <v>3.2477946739872788E-3</v>
      </c>
      <c r="H307" s="47">
        <v>5.129316507199019E-3</v>
      </c>
      <c r="I307" s="47">
        <v>7.5290466354307637E-3</v>
      </c>
      <c r="J307" s="47">
        <v>5.2924173706160992E-3</v>
      </c>
      <c r="K307" s="47">
        <v>8.6708968055594481E-3</v>
      </c>
      <c r="L307" s="47">
        <v>618.69606858688076</v>
      </c>
      <c r="M307" s="47">
        <v>0</v>
      </c>
      <c r="N307" s="47">
        <v>0</v>
      </c>
    </row>
    <row r="308" spans="1:14" x14ac:dyDescent="0.3">
      <c r="A308" s="45" t="s">
        <v>361</v>
      </c>
      <c r="B308" s="46">
        <v>2043</v>
      </c>
      <c r="C308" s="46">
        <v>7</v>
      </c>
      <c r="D308" s="47">
        <v>2.8608651637551659E-3</v>
      </c>
      <c r="E308" s="47">
        <v>1.8221070011415384E-3</v>
      </c>
      <c r="F308" s="47">
        <v>4.0890382097862193E-3</v>
      </c>
      <c r="G308" s="47">
        <v>3.2548934332539167E-3</v>
      </c>
      <c r="H308" s="47">
        <v>5.1082484158391159E-3</v>
      </c>
      <c r="I308" s="47">
        <v>7.4812545458895017E-3</v>
      </c>
      <c r="J308" s="47">
        <v>5.198806242633941E-3</v>
      </c>
      <c r="K308" s="47">
        <v>8.573036055043691E-3</v>
      </c>
      <c r="L308" s="47">
        <v>617.71209179858306</v>
      </c>
      <c r="M308" s="47">
        <v>0</v>
      </c>
      <c r="N308" s="47">
        <v>0</v>
      </c>
    </row>
    <row r="309" spans="1:14" x14ac:dyDescent="0.3">
      <c r="A309" s="45" t="s">
        <v>362</v>
      </c>
      <c r="B309" s="46">
        <v>2044</v>
      </c>
      <c r="C309" s="46">
        <v>1</v>
      </c>
      <c r="D309" s="47">
        <v>2.783034476652247E-3</v>
      </c>
      <c r="E309" s="47">
        <v>1.9979153096171339E-3</v>
      </c>
      <c r="F309" s="47">
        <v>4.5565967740842693E-3</v>
      </c>
      <c r="G309" s="47">
        <v>3.3005414585952218E-3</v>
      </c>
      <c r="H309" s="47">
        <v>5.3523118257450646E-3</v>
      </c>
      <c r="I309" s="47">
        <v>7.8895654172689931E-3</v>
      </c>
      <c r="J309" s="47">
        <v>5.1715782432221399E-3</v>
      </c>
      <c r="K309" s="47">
        <v>8.8808963043918668E-3</v>
      </c>
      <c r="L309" s="47">
        <v>621.34360048091628</v>
      </c>
      <c r="M309" s="47">
        <v>0</v>
      </c>
      <c r="N309" s="47">
        <v>0</v>
      </c>
    </row>
    <row r="310" spans="1:14" x14ac:dyDescent="0.3">
      <c r="A310" s="45" t="s">
        <v>363</v>
      </c>
      <c r="B310" s="46">
        <v>2044</v>
      </c>
      <c r="C310" s="46">
        <v>2</v>
      </c>
      <c r="D310" s="47">
        <v>2.8641195862043139E-3</v>
      </c>
      <c r="E310" s="47">
        <v>1.916300926193092E-3</v>
      </c>
      <c r="F310" s="47">
        <v>4.2180417320826728E-3</v>
      </c>
      <c r="G310" s="47">
        <v>3.1091274254101799E-3</v>
      </c>
      <c r="H310" s="47">
        <v>5.1000280192217305E-3</v>
      </c>
      <c r="I310" s="47">
        <v>7.6331824896815085E-3</v>
      </c>
      <c r="J310" s="47">
        <v>5.005205088011673E-3</v>
      </c>
      <c r="K310" s="47">
        <v>8.5616910528275476E-3</v>
      </c>
      <c r="L310" s="47">
        <v>623.1728649303534</v>
      </c>
      <c r="M310" s="47">
        <v>0</v>
      </c>
      <c r="N310" s="47">
        <v>0</v>
      </c>
    </row>
    <row r="311" spans="1:14" x14ac:dyDescent="0.3">
      <c r="A311" s="45" t="s">
        <v>364</v>
      </c>
      <c r="B311" s="46">
        <v>2044</v>
      </c>
      <c r="C311" s="46">
        <v>3</v>
      </c>
      <c r="D311" s="47">
        <v>2.9677606631694515E-3</v>
      </c>
      <c r="E311" s="47">
        <v>1.904961652929805E-3</v>
      </c>
      <c r="F311" s="47">
        <v>4.1975302498588529E-3</v>
      </c>
      <c r="G311" s="47">
        <v>3.2845138428544886E-3</v>
      </c>
      <c r="H311" s="47">
        <v>5.3354916092156314E-3</v>
      </c>
      <c r="I311" s="47">
        <v>7.8153176520453019E-3</v>
      </c>
      <c r="J311" s="47">
        <v>5.5308827681241927E-3</v>
      </c>
      <c r="K311" s="47">
        <v>8.6989242437656607E-3</v>
      </c>
      <c r="L311" s="47">
        <v>623.66825044793154</v>
      </c>
      <c r="M311" s="47">
        <v>0</v>
      </c>
      <c r="N311" s="47">
        <v>0</v>
      </c>
    </row>
    <row r="312" spans="1:14" x14ac:dyDescent="0.3">
      <c r="A312" s="45" t="s">
        <v>365</v>
      </c>
      <c r="B312" s="46">
        <v>2044</v>
      </c>
      <c r="C312" s="46">
        <v>4</v>
      </c>
      <c r="D312" s="47">
        <v>2.9040318394230446E-3</v>
      </c>
      <c r="E312" s="47">
        <v>1.8404470956821515E-3</v>
      </c>
      <c r="F312" s="47">
        <v>4.2353550183566718E-3</v>
      </c>
      <c r="G312" s="47">
        <v>3.4788131868793756E-3</v>
      </c>
      <c r="H312" s="47">
        <v>5.553093804437065E-3</v>
      </c>
      <c r="I312" s="47">
        <v>7.8734565355807161E-3</v>
      </c>
      <c r="J312" s="47">
        <v>5.8262539321830252E-3</v>
      </c>
      <c r="K312" s="47">
        <v>8.784870659966566E-3</v>
      </c>
      <c r="L312" s="47">
        <v>623.40794590146675</v>
      </c>
      <c r="M312" s="47">
        <v>0</v>
      </c>
      <c r="N312" s="47">
        <v>0</v>
      </c>
    </row>
    <row r="313" spans="1:14" x14ac:dyDescent="0.3">
      <c r="A313" s="45" t="s">
        <v>366</v>
      </c>
      <c r="B313" s="46">
        <v>2044</v>
      </c>
      <c r="C313" s="46">
        <v>5</v>
      </c>
      <c r="D313" s="47">
        <v>2.9023433429033389E-3</v>
      </c>
      <c r="E313" s="47">
        <v>1.9062928549854515E-3</v>
      </c>
      <c r="F313" s="47">
        <v>4.2468546549669769E-3</v>
      </c>
      <c r="G313" s="47">
        <v>3.3535930102560163E-3</v>
      </c>
      <c r="H313" s="47">
        <v>5.3665304866210286E-3</v>
      </c>
      <c r="I313" s="47">
        <v>7.6910316985178981E-3</v>
      </c>
      <c r="J313" s="47">
        <v>5.6752302514371947E-3</v>
      </c>
      <c r="K313" s="47">
        <v>8.807391195759828E-3</v>
      </c>
      <c r="L313" s="47">
        <v>622.53488536462032</v>
      </c>
      <c r="M313" s="47">
        <v>0</v>
      </c>
      <c r="N313" s="47">
        <v>0</v>
      </c>
    </row>
    <row r="314" spans="1:14" x14ac:dyDescent="0.3">
      <c r="A314" s="45" t="s">
        <v>367</v>
      </c>
      <c r="B314" s="46">
        <v>2044</v>
      </c>
      <c r="C314" s="46">
        <v>6</v>
      </c>
      <c r="D314" s="47">
        <v>2.8821318873784663E-3</v>
      </c>
      <c r="E314" s="47">
        <v>1.8674266170439601E-3</v>
      </c>
      <c r="F314" s="47">
        <v>4.1970762817438792E-3</v>
      </c>
      <c r="G314" s="47">
        <v>3.3460955838877523E-3</v>
      </c>
      <c r="H314" s="47">
        <v>5.3056805752319551E-3</v>
      </c>
      <c r="I314" s="47">
        <v>7.6097015227620255E-3</v>
      </c>
      <c r="J314" s="47">
        <v>5.5060480883681075E-3</v>
      </c>
      <c r="K314" s="47">
        <v>8.670284188346554E-3</v>
      </c>
      <c r="L314" s="47">
        <v>620.7844559713717</v>
      </c>
      <c r="M314" s="47">
        <v>0</v>
      </c>
      <c r="N314" s="47">
        <v>0</v>
      </c>
    </row>
    <row r="315" spans="1:14" x14ac:dyDescent="0.3">
      <c r="A315" s="45" t="s">
        <v>368</v>
      </c>
      <c r="B315" s="46">
        <v>2045</v>
      </c>
      <c r="C315" s="46">
        <v>1</v>
      </c>
      <c r="D315" s="47">
        <v>2.9484481001384637E-3</v>
      </c>
      <c r="E315" s="47">
        <v>1.8314219674320882E-3</v>
      </c>
      <c r="F315" s="47">
        <v>3.8659444884010133E-3</v>
      </c>
      <c r="G315" s="47">
        <v>2.9100568308977354E-3</v>
      </c>
      <c r="H315" s="47">
        <v>4.8376528604374622E-3</v>
      </c>
      <c r="I315" s="47">
        <v>7.3665442449905227E-3</v>
      </c>
      <c r="J315" s="47">
        <v>4.8321770065927862E-3</v>
      </c>
      <c r="K315" s="47">
        <v>8.2297175912006519E-3</v>
      </c>
      <c r="L315" s="47">
        <v>625.07529995776804</v>
      </c>
      <c r="M315" s="47">
        <v>0</v>
      </c>
      <c r="N315" s="47">
        <v>0</v>
      </c>
    </row>
    <row r="316" spans="1:14" x14ac:dyDescent="0.3">
      <c r="A316" s="45" t="s">
        <v>369</v>
      </c>
      <c r="B316" s="46">
        <v>2045</v>
      </c>
      <c r="C316" s="46">
        <v>2</v>
      </c>
      <c r="D316" s="47">
        <v>3.0657017628444565E-3</v>
      </c>
      <c r="E316" s="47">
        <v>1.8556779886783276E-3</v>
      </c>
      <c r="F316" s="47">
        <v>4.0071545868185553E-3</v>
      </c>
      <c r="G316" s="47">
        <v>3.2760160638421465E-3</v>
      </c>
      <c r="H316" s="47">
        <v>5.3265735963733607E-3</v>
      </c>
      <c r="I316" s="47">
        <v>7.775951778091407E-3</v>
      </c>
      <c r="J316" s="47">
        <v>5.7213846181899085E-3</v>
      </c>
      <c r="K316" s="47">
        <v>8.6024433708375703E-3</v>
      </c>
      <c r="L316" s="47">
        <v>624.90077074416854</v>
      </c>
      <c r="M316" s="47">
        <v>0</v>
      </c>
      <c r="N316" s="47">
        <v>0</v>
      </c>
    </row>
    <row r="317" spans="1:14" x14ac:dyDescent="0.3">
      <c r="A317" s="45" t="s">
        <v>370</v>
      </c>
      <c r="B317" s="46">
        <v>2045</v>
      </c>
      <c r="C317" s="46">
        <v>3</v>
      </c>
      <c r="D317" s="47">
        <v>2.9476330623458432E-3</v>
      </c>
      <c r="E317" s="47">
        <v>1.7837036548185689E-3</v>
      </c>
      <c r="F317" s="47">
        <v>4.119596020946764E-3</v>
      </c>
      <c r="G317" s="47">
        <v>3.5430531437491298E-3</v>
      </c>
      <c r="H317" s="47">
        <v>5.6254452971585536E-3</v>
      </c>
      <c r="I317" s="47">
        <v>7.8676517235960284E-3</v>
      </c>
      <c r="J317" s="47">
        <v>6.0621653603568143E-3</v>
      </c>
      <c r="K317" s="47">
        <v>8.750267959271146E-3</v>
      </c>
      <c r="L317" s="47">
        <v>624.15182975818834</v>
      </c>
      <c r="M317" s="47">
        <v>0</v>
      </c>
      <c r="N317" s="47">
        <v>0</v>
      </c>
    </row>
    <row r="318" spans="1:14" x14ac:dyDescent="0.3">
      <c r="A318" s="45" t="s">
        <v>371</v>
      </c>
      <c r="B318" s="46">
        <v>2045</v>
      </c>
      <c r="C318" s="46">
        <v>4</v>
      </c>
      <c r="D318" s="47">
        <v>2.9352117478792755E-3</v>
      </c>
      <c r="E318" s="47">
        <v>1.8810517808025349E-3</v>
      </c>
      <c r="F318" s="47">
        <v>4.1615237845199623E-3</v>
      </c>
      <c r="G318" s="47">
        <v>3.3682081846297209E-3</v>
      </c>
      <c r="H318" s="47">
        <v>5.370447586150775E-3</v>
      </c>
      <c r="I318" s="47">
        <v>7.6363376353327144E-3</v>
      </c>
      <c r="J318" s="47">
        <v>5.8139813660284326E-3</v>
      </c>
      <c r="K318" s="47">
        <v>8.7871412700482408E-3</v>
      </c>
      <c r="L318" s="47">
        <v>622.86307249127447</v>
      </c>
      <c r="M318" s="47">
        <v>0</v>
      </c>
      <c r="N318" s="47">
        <v>0</v>
      </c>
    </row>
    <row r="319" spans="1:14" x14ac:dyDescent="0.3">
      <c r="A319" s="45" t="s">
        <v>372</v>
      </c>
      <c r="B319" s="46">
        <v>2045</v>
      </c>
      <c r="C319" s="46">
        <v>5</v>
      </c>
      <c r="D319" s="47">
        <v>2.9043918527045303E-3</v>
      </c>
      <c r="E319" s="47">
        <v>1.8381153186877684E-3</v>
      </c>
      <c r="F319" s="47">
        <v>4.1163182313078608E-3</v>
      </c>
      <c r="G319" s="47">
        <v>3.3563282755599134E-3</v>
      </c>
      <c r="H319" s="47">
        <v>5.2952059320306253E-3</v>
      </c>
      <c r="I319" s="47">
        <v>7.5468365039680066E-3</v>
      </c>
      <c r="J319" s="47">
        <v>5.5811790842337072E-3</v>
      </c>
      <c r="K319" s="47">
        <v>8.6229749966526339E-3</v>
      </c>
      <c r="L319" s="47">
        <v>620.65885695416739</v>
      </c>
      <c r="M319" s="47">
        <v>0</v>
      </c>
      <c r="N319" s="47">
        <v>0</v>
      </c>
    </row>
    <row r="320" spans="1:14" x14ac:dyDescent="0.3">
      <c r="A320" s="45" t="s">
        <v>373</v>
      </c>
      <c r="B320" s="46">
        <v>2046</v>
      </c>
      <c r="C320" s="46">
        <v>1</v>
      </c>
      <c r="D320" s="47">
        <v>3.1876455720586884E-3</v>
      </c>
      <c r="E320" s="47">
        <v>1.8809042507744163E-3</v>
      </c>
      <c r="F320" s="47">
        <v>4.1540130891727974E-3</v>
      </c>
      <c r="G320" s="47">
        <v>3.6566136661043344E-3</v>
      </c>
      <c r="H320" s="47">
        <v>5.835051161746695E-3</v>
      </c>
      <c r="I320" s="47">
        <v>8.2017356125163275E-3</v>
      </c>
      <c r="J320" s="47">
        <v>6.6461605342509169E-3</v>
      </c>
      <c r="K320" s="47">
        <v>8.9900781816599634E-3</v>
      </c>
      <c r="L320" s="47">
        <v>624.71926036202501</v>
      </c>
      <c r="M320" s="47">
        <v>0</v>
      </c>
      <c r="N320" s="47">
        <v>0</v>
      </c>
    </row>
    <row r="321" spans="1:14" x14ac:dyDescent="0.3">
      <c r="A321" s="45" t="s">
        <v>374</v>
      </c>
      <c r="B321" s="46">
        <v>2046</v>
      </c>
      <c r="C321" s="46">
        <v>2</v>
      </c>
      <c r="D321" s="47">
        <v>2.9472009325044236E-3</v>
      </c>
      <c r="E321" s="47">
        <v>1.7584035926015186E-3</v>
      </c>
      <c r="F321" s="47">
        <v>4.2540810687906293E-3</v>
      </c>
      <c r="G321" s="47">
        <v>3.8786653064844584E-3</v>
      </c>
      <c r="H321" s="47">
        <v>6.0431297577259718E-3</v>
      </c>
      <c r="I321" s="47">
        <v>8.1333369436253026E-3</v>
      </c>
      <c r="J321" s="47">
        <v>6.7143003620387621E-3</v>
      </c>
      <c r="K321" s="47">
        <v>9.0262617230481273E-3</v>
      </c>
      <c r="L321" s="47">
        <v>623.66220947982299</v>
      </c>
      <c r="M321" s="47">
        <v>0</v>
      </c>
      <c r="N321" s="47">
        <v>0</v>
      </c>
    </row>
    <row r="322" spans="1:14" x14ac:dyDescent="0.3">
      <c r="A322" s="45" t="s">
        <v>375</v>
      </c>
      <c r="B322" s="46">
        <v>2046</v>
      </c>
      <c r="C322" s="46">
        <v>3</v>
      </c>
      <c r="D322" s="47">
        <v>2.9304420476781992E-3</v>
      </c>
      <c r="E322" s="47">
        <v>1.8989358115518728E-3</v>
      </c>
      <c r="F322" s="47">
        <v>4.2680353520973425E-3</v>
      </c>
      <c r="G322" s="47">
        <v>3.5333023556844288E-3</v>
      </c>
      <c r="H322" s="47">
        <v>5.5624393872607111E-3</v>
      </c>
      <c r="I322" s="47">
        <v>7.7335572894312145E-3</v>
      </c>
      <c r="J322" s="47">
        <v>6.1677731327417279E-3</v>
      </c>
      <c r="K322" s="47">
        <v>8.9880080784424006E-3</v>
      </c>
      <c r="L322" s="47">
        <v>622.06589955532172</v>
      </c>
      <c r="M322" s="47">
        <v>0</v>
      </c>
      <c r="N322" s="47">
        <v>0</v>
      </c>
    </row>
    <row r="323" spans="1:14" x14ac:dyDescent="0.3">
      <c r="A323" s="45" t="s">
        <v>376</v>
      </c>
      <c r="B323" s="46">
        <v>2046</v>
      </c>
      <c r="C323" s="46">
        <v>4</v>
      </c>
      <c r="D323" s="47">
        <v>2.8922547951003535E-3</v>
      </c>
      <c r="E323" s="47">
        <v>1.839959270328838E-3</v>
      </c>
      <c r="F323" s="47">
        <v>4.1852937050994255E-3</v>
      </c>
      <c r="G323" s="47">
        <v>3.4792716160949124E-3</v>
      </c>
      <c r="H323" s="47">
        <v>5.4212572484806289E-3</v>
      </c>
      <c r="I323" s="47">
        <v>7.5965052265726356E-3</v>
      </c>
      <c r="J323" s="47">
        <v>5.7875217005813355E-3</v>
      </c>
      <c r="K323" s="47">
        <v>8.731313497120646E-3</v>
      </c>
      <c r="L323" s="47">
        <v>619.44217087075447</v>
      </c>
      <c r="M323" s="47">
        <v>0</v>
      </c>
      <c r="N323" s="47">
        <v>0</v>
      </c>
    </row>
    <row r="324" spans="1:14" x14ac:dyDescent="0.3">
      <c r="A324" s="45" t="s">
        <v>377</v>
      </c>
      <c r="B324" s="46">
        <v>2047</v>
      </c>
      <c r="C324" s="46">
        <v>1</v>
      </c>
      <c r="D324" s="47">
        <v>2.697138507367987E-3</v>
      </c>
      <c r="E324" s="47">
        <v>1.6310029081017046E-3</v>
      </c>
      <c r="F324" s="47">
        <v>4.3581517675931733E-3</v>
      </c>
      <c r="G324" s="47">
        <v>4.1095990124797874E-3</v>
      </c>
      <c r="H324" s="47">
        <v>6.2595314975444193E-3</v>
      </c>
      <c r="I324" s="47">
        <v>8.0622023279786365E-3</v>
      </c>
      <c r="J324" s="47">
        <v>6.785165782938119E-3</v>
      </c>
      <c r="K324" s="47">
        <v>9.0638926060918144E-3</v>
      </c>
      <c r="L324" s="47">
        <v>622.5628765623328</v>
      </c>
      <c r="M324" s="47">
        <v>0</v>
      </c>
      <c r="N324" s="47">
        <v>0</v>
      </c>
    </row>
    <row r="325" spans="1:14" x14ac:dyDescent="0.3">
      <c r="A325" s="45" t="s">
        <v>378</v>
      </c>
      <c r="B325" s="46">
        <v>2047</v>
      </c>
      <c r="C325" s="46">
        <v>2</v>
      </c>
      <c r="D325" s="47">
        <v>2.794073747692936E-3</v>
      </c>
      <c r="E325" s="47">
        <v>1.9084960743640772E-3</v>
      </c>
      <c r="F325" s="47">
        <v>4.3284895087538069E-3</v>
      </c>
      <c r="G325" s="47">
        <v>3.4679231824735622E-3</v>
      </c>
      <c r="H325" s="47">
        <v>5.4179016934940271E-3</v>
      </c>
      <c r="I325" s="47">
        <v>7.4853309785249131E-3</v>
      </c>
      <c r="J325" s="47">
        <v>5.9141340084905812E-3</v>
      </c>
      <c r="K325" s="47">
        <v>8.9869105178345E-3</v>
      </c>
      <c r="L325" s="47">
        <v>620.6590980609443</v>
      </c>
      <c r="M325" s="47">
        <v>0</v>
      </c>
      <c r="N325" s="47">
        <v>0</v>
      </c>
    </row>
    <row r="326" spans="1:14" x14ac:dyDescent="0.3">
      <c r="A326" s="45" t="s">
        <v>379</v>
      </c>
      <c r="B326" s="46">
        <v>2047</v>
      </c>
      <c r="C326" s="46">
        <v>3</v>
      </c>
      <c r="D326" s="47">
        <v>2.7858111601271147E-3</v>
      </c>
      <c r="E326" s="47">
        <v>1.8252048064372648E-3</v>
      </c>
      <c r="F326" s="47">
        <v>4.1965656293541957E-3</v>
      </c>
      <c r="G326" s="47">
        <v>3.4153666674333937E-3</v>
      </c>
      <c r="H326" s="47">
        <v>5.2721472163009386E-3</v>
      </c>
      <c r="I326" s="47">
        <v>7.3784113411119239E-3</v>
      </c>
      <c r="J326" s="47">
        <v>5.4781124511589551E-3</v>
      </c>
      <c r="K326" s="47">
        <v>8.638068021047593E-3</v>
      </c>
      <c r="L326" s="47">
        <v>617.54057938129108</v>
      </c>
      <c r="M326" s="47">
        <v>0</v>
      </c>
      <c r="N326" s="47">
        <v>0</v>
      </c>
    </row>
    <row r="327" spans="1:14" x14ac:dyDescent="0.3">
      <c r="A327" s="45" t="s">
        <v>380</v>
      </c>
      <c r="B327" s="46">
        <v>2048</v>
      </c>
      <c r="C327" s="46">
        <v>1</v>
      </c>
      <c r="D327" s="47">
        <v>2.8948863976308824E-3</v>
      </c>
      <c r="E327" s="47">
        <v>2.197088967276945E-3</v>
      </c>
      <c r="F327" s="47">
        <v>4.2976407595608666E-3</v>
      </c>
      <c r="G327" s="47">
        <v>2.800580319267088E-3</v>
      </c>
      <c r="H327" s="47">
        <v>4.5426066972816164E-3</v>
      </c>
      <c r="I327" s="47">
        <v>6.8853847750930406E-3</v>
      </c>
      <c r="J327" s="47">
        <v>5.008260963065142E-3</v>
      </c>
      <c r="K327" s="47">
        <v>8.9068491460468895E-3</v>
      </c>
      <c r="L327" s="47">
        <v>618.67916841950023</v>
      </c>
      <c r="M327" s="47">
        <v>0</v>
      </c>
      <c r="N327" s="47">
        <v>0</v>
      </c>
    </row>
    <row r="328" spans="1:14" x14ac:dyDescent="0.3">
      <c r="A328" s="45" t="s">
        <v>381</v>
      </c>
      <c r="B328" s="46">
        <v>2048</v>
      </c>
      <c r="C328" s="46">
        <v>2</v>
      </c>
      <c r="D328" s="47">
        <v>2.8328250528841109E-3</v>
      </c>
      <c r="E328" s="47">
        <v>1.9281698913587075E-3</v>
      </c>
      <c r="F328" s="47">
        <v>4.1108932925310185E-3</v>
      </c>
      <c r="G328" s="47">
        <v>3.0472874005695811E-3</v>
      </c>
      <c r="H328" s="47">
        <v>4.7486399424808666E-3</v>
      </c>
      <c r="I328" s="47">
        <v>7.0158680414084754E-3</v>
      </c>
      <c r="J328" s="47">
        <v>4.7851179003489822E-3</v>
      </c>
      <c r="K328" s="47">
        <v>8.4122974959574791E-3</v>
      </c>
      <c r="L328" s="47">
        <v>614.87777711118588</v>
      </c>
      <c r="M328" s="47">
        <v>0</v>
      </c>
      <c r="N328" s="47">
        <v>0</v>
      </c>
    </row>
    <row r="329" spans="1:14" x14ac:dyDescent="0.3">
      <c r="A329" s="45" t="s">
        <v>382</v>
      </c>
      <c r="B329" s="46">
        <v>2049</v>
      </c>
      <c r="C329" s="46">
        <v>1</v>
      </c>
      <c r="D329" s="47">
        <v>2.7682812543474689E-3</v>
      </c>
      <c r="E329" s="47">
        <v>1.6484940524037401E-3</v>
      </c>
      <c r="F329" s="47">
        <v>3.9166759268199781E-3</v>
      </c>
      <c r="G329" s="47">
        <v>3.3038627651241731E-3</v>
      </c>
      <c r="H329" s="47">
        <v>4.9629145174880859E-3</v>
      </c>
      <c r="I329" s="47">
        <v>7.1515706383765247E-3</v>
      </c>
      <c r="J329" s="47">
        <v>4.5530491151241784E-3</v>
      </c>
      <c r="K329" s="47">
        <v>7.8979637798644933E-3</v>
      </c>
      <c r="L329" s="47">
        <v>610.92433015053894</v>
      </c>
      <c r="M329" s="47">
        <v>0</v>
      </c>
      <c r="N329" s="47">
        <v>0</v>
      </c>
    </row>
    <row r="330" spans="1:14" x14ac:dyDescent="0.3">
      <c r="A330" s="45" t="s">
        <v>383</v>
      </c>
      <c r="B330" s="46">
        <v>2050</v>
      </c>
      <c r="C330" s="46">
        <v>1</v>
      </c>
      <c r="D330" s="47">
        <v>2.4897727640089849E-3</v>
      </c>
      <c r="E330" s="47">
        <v>1.2471555338382915E-3</v>
      </c>
      <c r="F330" s="47">
        <v>3.7399857364584571E-3</v>
      </c>
      <c r="G330" s="47">
        <v>2.3557679519577743E-3</v>
      </c>
      <c r="H330" s="47">
        <v>3.4890493411759227E-3</v>
      </c>
      <c r="I330" s="47">
        <v>6.3022715908099651E-3</v>
      </c>
      <c r="J330" s="47">
        <v>3.5057118447206653E-3</v>
      </c>
      <c r="K330" s="47">
        <v>6.8917901509753026E-3</v>
      </c>
      <c r="L330" s="47">
        <v>622.1320752474677</v>
      </c>
      <c r="M330" s="47">
        <v>0</v>
      </c>
      <c r="N330" s="47">
        <v>0</v>
      </c>
    </row>
    <row r="331" spans="1:14" x14ac:dyDescent="0.3">
      <c r="A331" s="45" t="s">
        <v>384</v>
      </c>
      <c r="B331" s="46">
        <v>2051</v>
      </c>
      <c r="C331" s="46">
        <v>1</v>
      </c>
      <c r="D331" s="47">
        <v>3.7740000000000003E-2</v>
      </c>
      <c r="E331" s="47">
        <v>3.6719999999999996E-2</v>
      </c>
      <c r="F331" s="47">
        <v>3.4679999999999996E-2</v>
      </c>
      <c r="G331" s="47">
        <v>3.2639999999999995E-2</v>
      </c>
      <c r="H331" s="47">
        <v>3.2639999999999995E-2</v>
      </c>
      <c r="I331" s="47">
        <v>2.9580000000000002E-2</v>
      </c>
      <c r="J331" s="47">
        <v>2.9580000000000002E-2</v>
      </c>
      <c r="K331" s="47">
        <v>2.7539999999999995E-2</v>
      </c>
      <c r="L331" s="47">
        <v>147.89999999999998</v>
      </c>
      <c r="M331" s="47">
        <v>0</v>
      </c>
      <c r="N331" s="47">
        <v>0</v>
      </c>
    </row>
    <row r="332" spans="1:14" x14ac:dyDescent="0.3">
      <c r="A332" s="45" t="s">
        <v>385</v>
      </c>
      <c r="B332" s="46">
        <v>2052</v>
      </c>
      <c r="C332" s="46">
        <v>1</v>
      </c>
      <c r="D332" s="47">
        <v>3.7740000000000003E-2</v>
      </c>
      <c r="E332" s="47">
        <v>3.6719999999999996E-2</v>
      </c>
      <c r="F332" s="47">
        <v>3.4679999999999996E-2</v>
      </c>
      <c r="G332" s="47">
        <v>3.2639999999999995E-2</v>
      </c>
      <c r="H332" s="47">
        <v>3.2639999999999995E-2</v>
      </c>
      <c r="I332" s="47">
        <v>2.9580000000000002E-2</v>
      </c>
      <c r="J332" s="47">
        <v>2.9580000000000002E-2</v>
      </c>
      <c r="K332" s="47">
        <v>2.7539999999999995E-2</v>
      </c>
      <c r="L332" s="47">
        <v>147.89999999999998</v>
      </c>
      <c r="M332" s="47">
        <v>0</v>
      </c>
      <c r="N332" s="47">
        <v>0</v>
      </c>
    </row>
    <row r="333" spans="1:14" x14ac:dyDescent="0.3">
      <c r="A333" s="45" t="s">
        <v>386</v>
      </c>
      <c r="B333" s="46">
        <v>2053</v>
      </c>
      <c r="C333" s="46">
        <v>1</v>
      </c>
      <c r="D333" s="47">
        <v>3.7740000000000003E-2</v>
      </c>
      <c r="E333" s="47">
        <v>3.6719999999999996E-2</v>
      </c>
      <c r="F333" s="47">
        <v>3.4679999999999996E-2</v>
      </c>
      <c r="G333" s="47">
        <v>3.2639999999999995E-2</v>
      </c>
      <c r="H333" s="47">
        <v>3.2639999999999995E-2</v>
      </c>
      <c r="I333" s="47">
        <v>2.9580000000000002E-2</v>
      </c>
      <c r="J333" s="47">
        <v>2.9580000000000002E-2</v>
      </c>
      <c r="K333" s="47">
        <v>2.7539999999999995E-2</v>
      </c>
      <c r="L333" s="47">
        <v>147.89999999999998</v>
      </c>
      <c r="M333" s="47">
        <v>0</v>
      </c>
      <c r="N333" s="47">
        <v>0</v>
      </c>
    </row>
    <row r="334" spans="1:14" x14ac:dyDescent="0.3">
      <c r="A334" s="45" t="s">
        <v>387</v>
      </c>
      <c r="B334" s="46">
        <v>2054</v>
      </c>
      <c r="C334" s="46">
        <v>1</v>
      </c>
      <c r="D334" s="47">
        <v>3.7740000000000003E-2</v>
      </c>
      <c r="E334" s="47">
        <v>3.6719999999999996E-2</v>
      </c>
      <c r="F334" s="47">
        <v>3.4679999999999996E-2</v>
      </c>
      <c r="G334" s="47">
        <v>3.2639999999999995E-2</v>
      </c>
      <c r="H334" s="47">
        <v>3.2639999999999995E-2</v>
      </c>
      <c r="I334" s="47">
        <v>2.9580000000000002E-2</v>
      </c>
      <c r="J334" s="47">
        <v>2.9580000000000002E-2</v>
      </c>
      <c r="K334" s="47">
        <v>2.7539999999999995E-2</v>
      </c>
      <c r="L334" s="47">
        <v>147.89999999999998</v>
      </c>
      <c r="M334" s="47">
        <v>0</v>
      </c>
      <c r="N334" s="47">
        <v>0</v>
      </c>
    </row>
    <row r="335" spans="1:14" x14ac:dyDescent="0.3">
      <c r="A335" s="45" t="s">
        <v>388</v>
      </c>
      <c r="B335" s="46">
        <v>2055</v>
      </c>
      <c r="C335" s="46">
        <v>1</v>
      </c>
      <c r="D335" s="47">
        <v>3.7740000000000003E-2</v>
      </c>
      <c r="E335" s="47">
        <v>3.6719999999999996E-2</v>
      </c>
      <c r="F335" s="47">
        <v>3.4679999999999996E-2</v>
      </c>
      <c r="G335" s="47">
        <v>3.2639999999999995E-2</v>
      </c>
      <c r="H335" s="47">
        <v>3.2639999999999995E-2</v>
      </c>
      <c r="I335" s="47">
        <v>2.9580000000000002E-2</v>
      </c>
      <c r="J335" s="47">
        <v>2.9580000000000002E-2</v>
      </c>
      <c r="K335" s="47">
        <v>2.7539999999999995E-2</v>
      </c>
      <c r="L335" s="47">
        <v>147.89999999999998</v>
      </c>
      <c r="M335" s="47">
        <v>0</v>
      </c>
      <c r="N335" s="47">
        <v>0</v>
      </c>
    </row>
    <row r="336" spans="1:14" x14ac:dyDescent="0.3">
      <c r="A336" s="45" t="s">
        <v>389</v>
      </c>
      <c r="B336" s="46">
        <v>2056</v>
      </c>
      <c r="C336" s="46">
        <v>1</v>
      </c>
      <c r="D336" s="47">
        <v>3.7740000000000003E-2</v>
      </c>
      <c r="E336" s="47">
        <v>3.6719999999999996E-2</v>
      </c>
      <c r="F336" s="47">
        <v>3.4679999999999996E-2</v>
      </c>
      <c r="G336" s="47">
        <v>3.2639999999999995E-2</v>
      </c>
      <c r="H336" s="47">
        <v>3.2639999999999995E-2</v>
      </c>
      <c r="I336" s="47">
        <v>2.9580000000000002E-2</v>
      </c>
      <c r="J336" s="47">
        <v>2.9580000000000002E-2</v>
      </c>
      <c r="K336" s="47">
        <v>2.7539999999999995E-2</v>
      </c>
      <c r="L336" s="47">
        <v>147.89999999999998</v>
      </c>
      <c r="M336" s="47">
        <v>0</v>
      </c>
      <c r="N336" s="47">
        <v>0</v>
      </c>
    </row>
    <row r="337" spans="1:14" x14ac:dyDescent="0.3">
      <c r="A337" s="45" t="s">
        <v>390</v>
      </c>
      <c r="B337" s="46">
        <v>2057</v>
      </c>
      <c r="C337" s="46">
        <v>1</v>
      </c>
      <c r="D337" s="47">
        <v>3.7740000000000003E-2</v>
      </c>
      <c r="E337" s="47">
        <v>3.6719999999999996E-2</v>
      </c>
      <c r="F337" s="47">
        <v>3.4679999999999996E-2</v>
      </c>
      <c r="G337" s="47">
        <v>3.2639999999999995E-2</v>
      </c>
      <c r="H337" s="47">
        <v>3.2639999999999995E-2</v>
      </c>
      <c r="I337" s="47">
        <v>2.9580000000000002E-2</v>
      </c>
      <c r="J337" s="47">
        <v>2.9580000000000002E-2</v>
      </c>
      <c r="K337" s="47">
        <v>2.7539999999999995E-2</v>
      </c>
      <c r="L337" s="47">
        <v>147.89999999999998</v>
      </c>
      <c r="M337" s="47">
        <v>0</v>
      </c>
      <c r="N337" s="47">
        <v>0</v>
      </c>
    </row>
  </sheetData>
  <autoFilter ref="A4:AB4" xr:uid="{00000000-0001-0000-0100-000000000000}"/>
  <mergeCells count="5">
    <mergeCell ref="R1:Y2"/>
    <mergeCell ref="Z1:AB1"/>
    <mergeCell ref="Z2:Z3"/>
    <mergeCell ref="AA2:AA3"/>
    <mergeCell ref="AB2:AB3"/>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A3DEF647FBA62478A1CDE480DB2E6D4" ma:contentTypeVersion="11" ma:contentTypeDescription="Create a new document." ma:contentTypeScope="" ma:versionID="9bbd1da026b0ceea3fa598549c1597f9">
  <xsd:schema xmlns:xsd="http://www.w3.org/2001/XMLSchema" xmlns:xs="http://www.w3.org/2001/XMLSchema" xmlns:p="http://schemas.microsoft.com/office/2006/metadata/properties" xmlns:ns2="24b3210b-5ccc-46c3-8dcd-8114b51d464f" xmlns:ns3="99c7515a-d668-4ddb-9848-f4d8eb48f640" targetNamespace="http://schemas.microsoft.com/office/2006/metadata/properties" ma:root="true" ma:fieldsID="009960c436a564575588ef290004f377" ns2:_="" ns3:_="">
    <xsd:import namespace="24b3210b-5ccc-46c3-8dcd-8114b51d464f"/>
    <xsd:import namespace="99c7515a-d668-4ddb-9848-f4d8eb48f64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b3210b-5ccc-46c3-8dcd-8114b51d46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2426c395-1d84-4ee7-887a-a9c77f971e88"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9c7515a-d668-4ddb-9848-f4d8eb48f64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3250ee30-6555-4a00-aff5-21f35ce788f4}" ma:internalName="TaxCatchAll" ma:showField="CatchAllData" ma:web="99c7515a-d668-4ddb-9848-f4d8eb48f64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9c7515a-d668-4ddb-9848-f4d8eb48f640" xsi:nil="true"/>
    <lcf76f155ced4ddcb4097134ff3c332f xmlns="24b3210b-5ccc-46c3-8dcd-8114b51d464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EA081D9-F51D-49E4-BDFA-7A41C2A378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4b3210b-5ccc-46c3-8dcd-8114b51d464f"/>
    <ds:schemaRef ds:uri="99c7515a-d668-4ddb-9848-f4d8eb48f64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D804177-1F66-4AF5-930F-17FBBBDA7F1F}">
  <ds:schemaRefs>
    <ds:schemaRef ds:uri="http://schemas.microsoft.com/sharepoint/v3/contenttype/forms"/>
  </ds:schemaRefs>
</ds:datastoreItem>
</file>

<file path=customXml/itemProps3.xml><?xml version="1.0" encoding="utf-8"?>
<ds:datastoreItem xmlns:ds="http://schemas.openxmlformats.org/officeDocument/2006/customXml" ds:itemID="{071E708C-31A9-4D29-B4F7-6CBC7781A75C}">
  <ds:schemaRefs>
    <ds:schemaRef ds:uri="http://schemas.microsoft.com/office/2006/metadata/properties"/>
    <ds:schemaRef ds:uri="http://schemas.microsoft.com/office/infopath/2007/PartnerControls"/>
    <ds:schemaRef ds:uri="99c7515a-d668-4ddb-9848-f4d8eb48f640"/>
    <ds:schemaRef ds:uri="24b3210b-5ccc-46c3-8dcd-8114b51d464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Benefit Calculator</vt:lpstr>
      <vt:lpstr>Calculations</vt:lpstr>
    </vt:vector>
  </TitlesOfParts>
  <Manager/>
  <Company>IESO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2021-08-24T18:43:49Z</dcterms:created>
  <dcterms:modified xsi:type="dcterms:W3CDTF">2025-01-30T19:57:11Z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0x0101002A3DEF647FBA62478A1CDE480DB2E6D4</vt:lpwstr>
  </property>
  <property fmtid="{D5CDD505-2E9C-101B-9397-08002B2CF9AE}" pid="3" name="MediaServiceImageTags">
    <vt:lpwstr/>
  </property>
</Properties>
</file>