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ate1904="1" defaultThemeVersion="124226"/>
  <mc:AlternateContent xmlns:mc="http://schemas.openxmlformats.org/markup-compatibility/2006">
    <mc:Choice Requires="x15">
      <x15ac:absPath xmlns:x15ac="http://schemas.microsoft.com/office/spreadsheetml/2010/11/ac" url="C:\Users\Keith\Desktop\IESO\New Framework\worksheets\Exempt Retrofit worksheets\"/>
    </mc:Choice>
  </mc:AlternateContent>
  <xr:revisionPtr revIDLastSave="0" documentId="13_ncr:1_{E7A5EA43-586B-454F-9BB5-F40D978CB726}" xr6:coauthVersionLast="45" xr6:coauthVersionMax="45" xr10:uidLastSave="{00000000-0000-0000-0000-000000000000}"/>
  <workbookProtection workbookAlgorithmName="SHA-512" workbookHashValue="D0uveZKGoDKbOQHco1woISJns5p1+Tw4p87T9GplitFRENL5GtoZXxwUWFGogayh8xMI/av+uN7iRYpTI5GpKw==" workbookSaltValue="dD32xkXtDg7Ih3X87vGqfQ==" workbookSpinCount="100000" lockStructure="1"/>
  <bookViews>
    <workbookView xWindow="-120" yWindow="-120" windowWidth="29040" windowHeight="15840" tabRatio="500" xr2:uid="{00000000-000D-0000-FFFF-FFFF00000000}"/>
  </bookViews>
  <sheets>
    <sheet name="Eligible Measures List" sheetId="1" r:id="rId1"/>
    <sheet name="Accessibility Disclaimer" sheetId="3" r:id="rId2"/>
    <sheet name="Version Control" sheetId="2" state="hidden" r:id="rId3"/>
  </sheets>
  <definedNames>
    <definedName name="_xlnm.Print_Area" localSheetId="0">'Eligible Measures List'!$A$1:$I$77</definedName>
  </definedNames>
  <calcPr calcId="181029"/>
</workbook>
</file>

<file path=xl/calcChain.xml><?xml version="1.0" encoding="utf-8"?>
<calcChain xmlns="http://schemas.openxmlformats.org/spreadsheetml/2006/main">
  <c r="G49" i="1" l="1"/>
  <c r="G12" i="1" l="1"/>
  <c r="G23" i="1"/>
  <c r="G24" i="1"/>
  <c r="G25" i="1"/>
  <c r="G28" i="1"/>
  <c r="G31" i="1"/>
  <c r="G36" i="1"/>
  <c r="G66" i="1"/>
  <c r="G63" i="1"/>
  <c r="G62" i="1"/>
  <c r="G61" i="1"/>
  <c r="G55" i="1"/>
  <c r="G60" i="1"/>
  <c r="G57" i="1"/>
  <c r="G56" i="1"/>
  <c r="G18" i="1"/>
  <c r="G17" i="1"/>
  <c r="G16" i="1"/>
  <c r="G15" i="1"/>
  <c r="G9" i="1"/>
  <c r="G6" i="1"/>
  <c r="G5" i="1"/>
  <c r="G46" i="1" l="1"/>
  <c r="G39" i="1"/>
  <c r="G42" i="1" l="1"/>
  <c r="F23" i="1" l="1"/>
  <c r="F24" i="1"/>
  <c r="F25" i="1"/>
  <c r="G69" i="1"/>
  <c r="F31" i="1"/>
  <c r="F28" i="1"/>
  <c r="F12" i="1" l="1"/>
  <c r="A2" i="1"/>
  <c r="A21" i="1" s="1"/>
  <c r="A53" i="1" s="1"/>
  <c r="A34" i="1" l="1"/>
</calcChain>
</file>

<file path=xl/sharedStrings.xml><?xml version="1.0" encoding="utf-8"?>
<sst xmlns="http://schemas.openxmlformats.org/spreadsheetml/2006/main" count="215" uniqueCount="115">
  <si>
    <t>Model #</t>
  </si>
  <si>
    <t>Manufacturer</t>
  </si>
  <si>
    <t>Operating range 20 to 40 Celsius</t>
  </si>
  <si>
    <r>
      <t>Low-wattage waterer.</t>
    </r>
    <r>
      <rPr>
        <sz val="8"/>
        <rFont val="Arial"/>
        <family val="2"/>
      </rPr>
      <t xml:space="preserve"> Must be thermostat equipped and be completely insulated with min. 2" rigid insulation to be eligible for incentive. Must meet all applicable Code, standard, safety and regulatory requirements including CSA/UL/CUL. </t>
    </r>
  </si>
  <si>
    <r>
      <t xml:space="preserve">Timer + photocell.  </t>
    </r>
    <r>
      <rPr>
        <sz val="8"/>
        <rFont val="Arial"/>
        <family val="2"/>
      </rPr>
      <t>Timer to regulate on-off lighting schedule. Photocell to minimize daytime lighting operation.  Must meet all applicable Code, standard, safety and regulatory requirements including CSA/UL/CUL.</t>
    </r>
  </si>
  <si>
    <r>
      <t xml:space="preserve">Incentive applicable </t>
    </r>
    <r>
      <rPr>
        <u/>
        <sz val="8"/>
        <rFont val="Arial"/>
        <family val="2"/>
      </rPr>
      <t>only</t>
    </r>
    <r>
      <rPr>
        <sz val="8"/>
        <rFont val="Arial"/>
        <family val="2"/>
      </rPr>
      <t xml:space="preserve"> for barns in which ambient light level is increased enough by natural daylight entry to enable electric lighting to be switched off by photocell. </t>
    </r>
  </si>
  <si>
    <t>Name of Company:</t>
  </si>
  <si>
    <t>Name of Applicant:</t>
  </si>
  <si>
    <t>Turkeys</t>
  </si>
  <si>
    <t>Egg layers</t>
  </si>
  <si>
    <t>Chicken broilers</t>
  </si>
  <si>
    <t>Swine - breeding &amp; gestation</t>
  </si>
  <si>
    <t>Swine - growing &amp; finishing</t>
  </si>
  <si>
    <t>Dairy -tie stall, year round housing</t>
  </si>
  <si>
    <t>Dairy -tie stall, outside in summer</t>
  </si>
  <si>
    <t>24" Fans</t>
  </si>
  <si>
    <t>36" Fans</t>
  </si>
  <si>
    <r>
      <t xml:space="preserve">Single creep heat pad.    </t>
    </r>
    <r>
      <rPr>
        <sz val="8"/>
        <rFont val="Arial"/>
        <family val="2"/>
      </rPr>
      <t>Must meet all applicable Code, standard, safety and regulatory requirements including CSA/UL/CUL</t>
    </r>
  </si>
  <si>
    <r>
      <t>Double creep heat pad.</t>
    </r>
    <r>
      <rPr>
        <sz val="8"/>
        <rFont val="Arial"/>
        <family val="2"/>
      </rPr>
      <t xml:space="preserve">    Must meet all applicable Code, standard, safety and regulatory requirements including CSA/UL/CUL</t>
    </r>
  </si>
  <si>
    <t>CREEP HEAT PADS</t>
  </si>
  <si>
    <t>HIGH TEMPARATURE CUTOUT THERMOSTAT</t>
  </si>
  <si>
    <t>CREEP HEAT CONTROLLER</t>
  </si>
  <si>
    <t>HIGH EFFICIENCY VENTILATION EXHAUST FANS</t>
  </si>
  <si>
    <t>LOW ENERGY LIVESTOCK WATERERS</t>
  </si>
  <si>
    <t>PHOTOCELL AND TIMER FOR LIGHTING CONTROL</t>
  </si>
  <si>
    <t>DUAL AND NATURAL EXHAUST VENTILATION</t>
  </si>
  <si>
    <t>RECIRCULATION VENTILATION FANS</t>
  </si>
  <si>
    <t>Only agricultural products designed for the use in animal housing facilities are eligible</t>
  </si>
  <si>
    <t>300 W maximum, including waterline heat tracing elements.                        Insulation must be enclosed so as to be impervious to rodent, insect and livestock damage. Thermostat to be protected from mechanical and livestock damage.</t>
  </si>
  <si>
    <r>
      <t xml:space="preserve">Quantity
</t>
    </r>
    <r>
      <rPr>
        <sz val="9"/>
        <rFont val="Arial"/>
        <family val="2"/>
      </rPr>
      <t>(in units)</t>
    </r>
  </si>
  <si>
    <r>
      <t xml:space="preserve">Quantity
</t>
    </r>
    <r>
      <rPr>
        <sz val="9"/>
        <rFont val="Arial"/>
        <family val="2"/>
      </rPr>
      <t>(per unit)</t>
    </r>
  </si>
  <si>
    <r>
      <t xml:space="preserve">Quantity
</t>
    </r>
    <r>
      <rPr>
        <sz val="9"/>
        <rFont val="Arial"/>
        <family val="2"/>
      </rPr>
      <t>(in livestock headcount)</t>
    </r>
  </si>
  <si>
    <r>
      <t>Dual and Natural Exhaust Ventilation System.</t>
    </r>
    <r>
      <rPr>
        <sz val="8"/>
        <rFont val="Arial"/>
        <family val="2"/>
      </rPr>
      <t xml:space="preserve"> For natural ventilation, no mechanical exhaust fans shall be installed.  All ventilation is to be provided by chimneys and sidewall openings with curtains or sidewall insulated panels.            
For dual ventilation, exhaust fans are used to modulate exhaust air flow in cold months only.  Chimneys and sidewall openings with curtains or sidewall insulated panels are used to provide ventilation in warm months.   The total installed mechanical ventilation capacity shall not exceed the sum of Stage 1 (continuous) and Stage 2 (moisture control)  minimum ventilation requirement.
Installed dual and natural ventilation system must meet all applicable Code, standard, safety and regulatory requirements.                                                                                                                                                                                                                                                                      </t>
    </r>
  </si>
  <si>
    <t>TOTAL PARTICIPANT INCENTIVE REQUESTED:</t>
  </si>
  <si>
    <t>Unit Participant Incentive</t>
  </si>
  <si>
    <t>Total Participant Incentive</t>
  </si>
  <si>
    <t>Building Address:</t>
  </si>
  <si>
    <t>up to 100 Watt maximum</t>
  </si>
  <si>
    <t>up to 200 Watt maximum</t>
  </si>
  <si>
    <r>
      <t xml:space="preserve">Note: </t>
    </r>
    <r>
      <rPr>
        <sz val="9"/>
        <rFont val="Arial"/>
        <family val="2"/>
      </rPr>
      <t>The Eligible Measures Lists and Eligible Measures Worksheets are based on assumptions and are subject to change and the incentive amounts do not include HST or other applicable taxes.</t>
    </r>
  </si>
  <si>
    <r>
      <t xml:space="preserve">Quantity
</t>
    </r>
    <r>
      <rPr>
        <sz val="9"/>
        <rFont val="Arial"/>
        <family val="2"/>
      </rPr>
      <t>(in 1,000 square meters)</t>
    </r>
  </si>
  <si>
    <r>
      <t xml:space="preserve">Quantity
</t>
    </r>
    <r>
      <rPr>
        <sz val="9"/>
        <rFont val="Arial"/>
        <family val="2"/>
      </rPr>
      <t>(in 1,000 livestock headcount)</t>
    </r>
  </si>
  <si>
    <t xml:space="preserve">Version Number </t>
  </si>
  <si>
    <t>Month</t>
  </si>
  <si>
    <t xml:space="preserve">Day </t>
  </si>
  <si>
    <t xml:space="preserve">Year </t>
  </si>
  <si>
    <r>
      <t>Make sure to update the version number on the</t>
    </r>
    <r>
      <rPr>
        <b/>
        <sz val="14"/>
        <color rgb="FFFF0000"/>
        <rFont val="Verdana"/>
        <family val="2"/>
      </rPr>
      <t xml:space="preserve"> footer</t>
    </r>
    <r>
      <rPr>
        <sz val="14"/>
        <color rgb="FFFF0000"/>
        <rFont val="Verdana"/>
        <family val="2"/>
      </rPr>
      <t xml:space="preserve"> as there is no Excel function that can currently do this automatically </t>
    </r>
  </si>
  <si>
    <t>18-20" Fan</t>
  </si>
  <si>
    <r>
      <rPr>
        <sz val="8"/>
        <rFont val="Calibri"/>
        <family val="2"/>
      </rPr>
      <t>≥</t>
    </r>
    <r>
      <rPr>
        <sz val="8"/>
        <rFont val="Arial"/>
        <family val="2"/>
      </rPr>
      <t>48" Fans</t>
    </r>
  </si>
  <si>
    <t xml:space="preserve"> per thermostat</t>
  </si>
  <si>
    <t>$</t>
  </si>
  <si>
    <t xml:space="preserve"> per controller</t>
  </si>
  <si>
    <t xml:space="preserve"> per fan</t>
  </si>
  <si>
    <t xml:space="preserve"> per pad</t>
  </si>
  <si>
    <t xml:space="preserve"> per double pad</t>
  </si>
  <si>
    <r>
      <t xml:space="preserve">High Volume Low Speed (HVLS) </t>
    </r>
    <r>
      <rPr>
        <sz val="8"/>
        <rFont val="Arial"/>
        <family val="2"/>
      </rPr>
      <t>vertical ceiling mount fans minimum 8' diameter - All applications. HVLS fans must meet all applicable Code, standard, safety and regulatory requirements including CSA/UL/CUL
HVLS fans are used for summer convective cooling of livestock and poultry personnel.</t>
    </r>
  </si>
  <si>
    <r>
      <t xml:space="preserve">HVLS fan </t>
    </r>
    <r>
      <rPr>
        <sz val="8"/>
        <rFont val="Calibri"/>
        <family val="2"/>
      </rPr>
      <t>≥</t>
    </r>
    <r>
      <rPr>
        <sz val="8"/>
        <rFont val="Arial"/>
        <family val="2"/>
      </rPr>
      <t>11 to &lt;19 ft (1.5 hp)</t>
    </r>
  </si>
  <si>
    <t xml:space="preserve"> per waterer</t>
  </si>
  <si>
    <t xml:space="preserve"> per timer &amp; photocell controller combination</t>
  </si>
  <si>
    <t xml:space="preserve"> per 1,000 birds</t>
  </si>
  <si>
    <t xml:space="preserve"> per sow</t>
  </si>
  <si>
    <t xml:space="preserve"> per market-weight hog</t>
  </si>
  <si>
    <t xml:space="preserve"> per cow</t>
  </si>
  <si>
    <t xml:space="preserve"> per 1,000 square meters</t>
  </si>
  <si>
    <r>
      <t>18" - 53" High Efficiency (HE) Fan</t>
    </r>
    <r>
      <rPr>
        <sz val="8"/>
        <rFont val="Arial"/>
        <family val="2"/>
      </rPr>
      <t>.  Only fans tested at either BESS Laboratory or AMCA-certified lab are eligible for the incentive.  All fans must meet all applicable Code, standard, safety and regulatory requirements including CSA/UL/cUL.  All 24" HE fans must as a minimum meet the ASABE EP566 standard.
Fans must be on the RETROFIT</t>
    </r>
    <r>
      <rPr>
        <sz val="8"/>
        <color indexed="10"/>
        <rFont val="Arial"/>
        <family val="2"/>
      </rPr>
      <t xml:space="preserve"> </t>
    </r>
    <r>
      <rPr>
        <sz val="8"/>
        <rFont val="Arial"/>
        <family val="2"/>
      </rPr>
      <t>Agricultural Ventilation Exhaust Fans list and be identified as High Efficiency or Ultra High Efficiency</t>
    </r>
  </si>
  <si>
    <t>Greenhouse - flowers</t>
  </si>
  <si>
    <t>HVLS fan ≥10 to &lt;11 ft (1.0 hp)</t>
  </si>
  <si>
    <r>
      <t xml:space="preserve">HVLS fan </t>
    </r>
    <r>
      <rPr>
        <sz val="8"/>
        <rFont val="Calibri"/>
        <family val="2"/>
      </rPr>
      <t>≥</t>
    </r>
    <r>
      <rPr>
        <sz val="8"/>
        <rFont val="Arial"/>
        <family val="2"/>
      </rPr>
      <t>19 to ≤ 24 ft (2.0 hp)</t>
    </r>
  </si>
  <si>
    <t>DAIRY PLATE COOLER</t>
  </si>
  <si>
    <t xml:space="preserve">Incentive applicable for installing new plate cooler for dairy farms where no pre-cooling previously existed. </t>
  </si>
  <si>
    <t>Engine Block Heater Timer</t>
  </si>
  <si>
    <r>
      <t xml:space="preserve">Dairy Plate Cooler.  </t>
    </r>
    <r>
      <rPr>
        <sz val="8"/>
        <rFont val="Arial"/>
        <family val="2"/>
      </rPr>
      <t>Plate heat exchanger used for pre-cooling milk prior to refrigeration. Must meet all applicable Code, standard, safety and regulatory requirements including CSA/UL/CUL.</t>
    </r>
  </si>
  <si>
    <t>Energy Star Electric Hot Water Heater
for Dairy Farms</t>
  </si>
  <si>
    <t>$200 per water tank</t>
  </si>
  <si>
    <t>Milk Scroll Compressor</t>
  </si>
  <si>
    <t>Solar Hot Water Collector for Dairy Farms</t>
  </si>
  <si>
    <r>
      <t xml:space="preserve">New compressors must have a </t>
    </r>
    <r>
      <rPr>
        <b/>
        <sz val="8"/>
        <rFont val="Arial"/>
        <family val="2"/>
      </rPr>
      <t>minimum EER of 12</t>
    </r>
    <r>
      <rPr>
        <sz val="8"/>
        <rFont val="Arial"/>
        <family val="2"/>
      </rPr>
      <t>.</t>
    </r>
  </si>
  <si>
    <t>Eligible Measures receiving financial incentives generally funded by energy ratepayers or tax payers in the Province of Ontario must be deducted from the Eligible Incentive under the Retrofit Program.  For example, Solar Hot Water Collector project receiving incentives under from the Ministry of Energy and Infrastructure's Ontario Solar Thermal Heating Incentive Program must be deducted from the Eligible Incentive amount as determined pursuant to this worksheet.</t>
  </si>
  <si>
    <r>
      <t xml:space="preserve">Engine Block Heater Timer.  </t>
    </r>
    <r>
      <rPr>
        <sz val="8"/>
        <rFont val="Arial"/>
        <family val="2"/>
      </rPr>
      <t>Programmable timer for electric engine block heater. Must meet all applicable Code, standard, safety and regulatory requirements including CSA/UL/CUL.</t>
    </r>
  </si>
  <si>
    <t xml:space="preserve">Plug-in programmable timer to control engine block heater.  Minimum 15A rated for outdoor use. Program to operate heater for a maximum 3hrs per day. </t>
  </si>
  <si>
    <t>https://www.energystar.gov/productfinder/product/certified-water-heaters/</t>
  </si>
  <si>
    <r>
      <t xml:space="preserve">Milk Scroll Compressor.  </t>
    </r>
    <r>
      <rPr>
        <sz val="8"/>
        <rFont val="Arial"/>
        <family val="2"/>
      </rPr>
      <t xml:space="preserve"> New scroll compressor for milk cooling at dairy farms. (assumed minimum herd size of 15 cows). 
Must replace old inefficient reciprocating compressor for milk cooling. </t>
    </r>
  </si>
  <si>
    <r>
      <t xml:space="preserve">Energy Star Electric Hot Water Heater.  </t>
    </r>
    <r>
      <rPr>
        <sz val="8"/>
        <rFont val="Arial"/>
        <family val="2"/>
      </rPr>
      <t xml:space="preserve"> 60 gal. minimum tank size. For use with dairy farms (assumed minimum herd size of 15 cows).  The product must be approved and listed on the current Energy Star Certified Water Heaters List. </t>
    </r>
  </si>
  <si>
    <r>
      <t xml:space="preserve">Energy Star Electric Hot Water Tank </t>
    </r>
    <r>
      <rPr>
        <sz val="8"/>
        <rFont val="Calibri"/>
        <family val="2"/>
      </rPr>
      <t>≥</t>
    </r>
    <r>
      <rPr>
        <sz val="8"/>
        <rFont val="Arial"/>
        <family val="2"/>
      </rPr>
      <t xml:space="preserve"> 60 gal.</t>
    </r>
  </si>
  <si>
    <r>
      <t xml:space="preserve">Total Collector Area
</t>
    </r>
    <r>
      <rPr>
        <sz val="9"/>
        <rFont val="Arial"/>
        <family val="2"/>
      </rPr>
      <t>(in m</t>
    </r>
    <r>
      <rPr>
        <vertAlign val="superscript"/>
        <sz val="9"/>
        <rFont val="Arial"/>
        <family val="2"/>
      </rPr>
      <t>2</t>
    </r>
    <r>
      <rPr>
        <sz val="9"/>
        <rFont val="Arial"/>
        <family val="2"/>
      </rPr>
      <t>)</t>
    </r>
  </si>
  <si>
    <r>
      <t xml:space="preserve">Solar Hot Water Collector.  </t>
    </r>
    <r>
      <rPr>
        <sz val="8"/>
        <rFont val="Arial"/>
        <family val="2"/>
      </rPr>
      <t xml:space="preserve"> Solar hot water collect for use at dairy farms. (assumed minimum herd size of 15 cows). To be used to supplement existing or new electric hot water tank heater (60 gal minimum). 
.</t>
    </r>
  </si>
  <si>
    <t>For augmentation or replacement of existing electric storage tank water heaters for dairy farms.</t>
  </si>
  <si>
    <t>$700 per plate cooler</t>
  </si>
  <si>
    <t>$10 per timer</t>
  </si>
  <si>
    <t>$750 per compressor</t>
  </si>
  <si>
    <t>per plate cooler</t>
  </si>
  <si>
    <t>per timer</t>
  </si>
  <si>
    <t>per water tank</t>
  </si>
  <si>
    <t>per compressor</t>
  </si>
  <si>
    <t>per m2 of total solar collector area</t>
  </si>
  <si>
    <t>$320 per 1,000 birds</t>
  </si>
  <si>
    <t>$76 per heat pad</t>
  </si>
  <si>
    <t>$118 per heat pad</t>
  </si>
  <si>
    <t>$57 per thermostat</t>
  </si>
  <si>
    <t>$76 per fan</t>
  </si>
  <si>
    <t>$156 per fan</t>
  </si>
  <si>
    <t>$187 per fan</t>
  </si>
  <si>
    <t>$154 per fan</t>
  </si>
  <si>
    <r>
      <t>$320 / m</t>
    </r>
    <r>
      <rPr>
        <vertAlign val="superscript"/>
        <sz val="8"/>
        <rFont val="Arial"/>
        <family val="2"/>
      </rPr>
      <t xml:space="preserve">2
</t>
    </r>
    <r>
      <rPr>
        <sz val="8"/>
        <rFont val="Arial"/>
        <family val="2"/>
      </rPr>
      <t>of total solar collector area</t>
    </r>
  </si>
  <si>
    <t>$272 per 1,000 birds</t>
  </si>
  <si>
    <t>$904 per 1,000 birds</t>
  </si>
  <si>
    <t>$4 per sow</t>
  </si>
  <si>
    <t>$4 per market-weight hog</t>
  </si>
  <si>
    <t>$28 per cow</t>
  </si>
  <si>
    <t>$1,008 per 1,000 square meters</t>
  </si>
  <si>
    <r>
      <t xml:space="preserve">Temperature limiting thermostat.     </t>
    </r>
    <r>
      <rPr>
        <sz val="8"/>
        <rFont val="Arial"/>
        <family val="2"/>
      </rPr>
      <t>NEMA 4 or 4X.  Must meet all applicable Code, standard, safety and regulatory requirements, including CSA/UL/CUL</t>
    </r>
  </si>
  <si>
    <r>
      <t>Heat Controller.</t>
    </r>
    <r>
      <rPr>
        <sz val="8"/>
        <rFont val="Arial"/>
        <family val="2"/>
      </rPr>
      <t xml:space="preserve">  NEMA 4 or 4X.  Must meet all applicable Code, standard, safety and regulatory requirements including CSA/UL/CUL</t>
    </r>
  </si>
  <si>
    <t>April</t>
  </si>
  <si>
    <r>
      <t xml:space="preserve">INSTRUCTIONS:
In order to calculate the Participant Incentive amount, enter the number of units to be installed in the 'Quantity' column and the 'Total Participant Incentive' column will automatically populate based on this information.  The model number and manufacturer  must also be clearly indicated for each measure in the 'Model #' and 'Manufacturer' columns. The sum of the 'Total Participant Incentive' amounts will be displayed in the 'TOTAL PARTICIPANT INCENTIVE REQUESTED' field at the bottom of the worksheet.  
In order to receive your Participant Incentive payment, invoices showing proof of payment must be submitted to the IESO.  It is recommended that you 
provide manufacturer technical specification sheets demonstrating that the equipment meets the program requirements.  You may be required to provide 
additional information in connection with your Project in order for your Application to be approved.  
</t>
    </r>
    <r>
      <rPr>
        <b/>
        <sz val="10"/>
        <rFont val="Arial"/>
        <family val="2"/>
      </rPr>
      <t xml:space="preserve">Note: </t>
    </r>
    <r>
      <rPr>
        <sz val="10"/>
        <rFont val="Arial"/>
        <family val="2"/>
      </rPr>
      <t>This worksheet is intended for Participants’ information purposes only and is not binding on the IESO.  Per the Program Requirements and Participant Agreement for the Retrofit Program, the Estimated Participant Incentives will be calculated through the online Retrofit Portal.</t>
    </r>
  </si>
  <si>
    <r>
      <t xml:space="preserve">This is a locked, fillable form and not all of the content in this document may be captured by a screen-reading device. If you require additional assistance to complete and submit this form, please contact </t>
    </r>
    <r>
      <rPr>
        <u/>
        <sz val="10"/>
        <color rgb="FF2E813E"/>
        <rFont val="Arial"/>
        <family val="2"/>
      </rPr>
      <t>retrofit@ieso.ca</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</si>
</sst>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quot;$&quot;#,##0.00"/>
    <numFmt numFmtId="166" formatCode="0.0_);\(0.0\)"/>
    <numFmt numFmtId="167" formatCode="0.0"/>
  </numFmts>
  <fonts count="23" x14ac:knownFonts="1">
    <font>
      <sz val="10"/>
      <name val="Verdana"/>
    </font>
    <font>
      <sz val="8"/>
      <name val="Verdana"/>
      <family val="2"/>
    </font>
    <font>
      <b/>
      <sz val="12"/>
      <name val="Arial"/>
      <family val="2"/>
    </font>
    <font>
      <b/>
      <sz val="8"/>
      <name val="Arial"/>
      <family val="2"/>
    </font>
    <font>
      <sz val="8"/>
      <name val="Arial"/>
      <family val="2"/>
    </font>
    <font>
      <b/>
      <sz val="10"/>
      <name val="Arial"/>
      <family val="2"/>
    </font>
    <font>
      <b/>
      <sz val="9"/>
      <name val="Arial"/>
      <family val="2"/>
    </font>
    <font>
      <sz val="10"/>
      <color indexed="10"/>
      <name val="Verdana"/>
      <family val="2"/>
    </font>
    <font>
      <sz val="10"/>
      <name val="Verdana"/>
      <family val="2"/>
    </font>
    <font>
      <u/>
      <sz val="8"/>
      <name val="Arial"/>
      <family val="2"/>
    </font>
    <font>
      <sz val="9"/>
      <name val="Arial"/>
      <family val="2"/>
    </font>
    <font>
      <sz val="8"/>
      <color indexed="10"/>
      <name val="Arial"/>
      <family val="2"/>
    </font>
    <font>
      <b/>
      <i/>
      <sz val="9"/>
      <name val="Arial"/>
      <family val="2"/>
    </font>
    <font>
      <sz val="10"/>
      <name val="Arial"/>
      <family val="2"/>
    </font>
    <font>
      <b/>
      <sz val="10"/>
      <color indexed="10"/>
      <name val="Arial"/>
      <family val="2"/>
    </font>
    <font>
      <sz val="14"/>
      <color rgb="FFFF0000"/>
      <name val="Verdana"/>
      <family val="2"/>
    </font>
    <font>
      <b/>
      <sz val="14"/>
      <color rgb="FFFF0000"/>
      <name val="Verdana"/>
      <family val="2"/>
    </font>
    <font>
      <sz val="15"/>
      <color theme="0" tint="-0.34998626667073579"/>
      <name val="Helvetica"/>
    </font>
    <font>
      <sz val="8"/>
      <name val="Calibri"/>
      <family val="2"/>
    </font>
    <font>
      <u/>
      <sz val="10"/>
      <color theme="10"/>
      <name val="Verdana"/>
      <family val="2"/>
    </font>
    <font>
      <vertAlign val="superscript"/>
      <sz val="9"/>
      <name val="Arial"/>
      <family val="2"/>
    </font>
    <font>
      <vertAlign val="superscript"/>
      <sz val="8"/>
      <name val="Arial"/>
      <family val="2"/>
    </font>
    <font>
      <u/>
      <sz val="10"/>
      <color rgb="FF2E813E"/>
      <name val="Arial"/>
      <family val="2"/>
    </font>
  </fonts>
  <fills count="3">
    <fill>
      <patternFill patternType="none"/>
    </fill>
    <fill>
      <patternFill patternType="gray125"/>
    </fill>
    <fill>
      <patternFill patternType="solid">
        <fgColor rgb="FFFFFF00"/>
        <bgColor indexed="64"/>
      </patternFill>
    </fill>
  </fills>
  <borders count="1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9" fillId="0" borderId="0" applyNumberFormat="0" applyFill="0" applyBorder="0" applyAlignment="0" applyProtection="0">
      <alignment vertical="top"/>
      <protection locked="0"/>
    </xf>
  </cellStyleXfs>
  <cellXfs count="129">
    <xf numFmtId="0" fontId="0" fillId="0" borderId="0" xfId="0"/>
    <xf numFmtId="0" fontId="4" fillId="0" borderId="1"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10" fillId="0" borderId="5" xfId="0" applyFont="1" applyBorder="1" applyAlignment="1" applyProtection="1">
      <alignment horizontal="center" vertical="center" wrapText="1"/>
      <protection locked="0"/>
    </xf>
    <xf numFmtId="0" fontId="4" fillId="0" borderId="1" xfId="0" applyFont="1" applyBorder="1" applyAlignment="1" applyProtection="1">
      <alignment vertical="center" wrapText="1"/>
      <protection locked="0"/>
    </xf>
    <xf numFmtId="164" fontId="4" fillId="0" borderId="6" xfId="0" applyNumberFormat="1" applyFont="1" applyBorder="1" applyAlignment="1" applyProtection="1">
      <alignment horizontal="center" vertical="center" wrapText="1"/>
    </xf>
    <xf numFmtId="165" fontId="5" fillId="0" borderId="2" xfId="0" applyNumberFormat="1" applyFont="1" applyBorder="1" applyAlignment="1" applyProtection="1">
      <alignment horizontal="center" vertical="center" wrapText="1"/>
    </xf>
    <xf numFmtId="0" fontId="10" fillId="0" borderId="4"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3" fontId="4" fillId="0" borderId="1" xfId="0" applyNumberFormat="1" applyFont="1" applyBorder="1" applyAlignment="1" applyProtection="1">
      <alignment horizontal="center" vertical="center" wrapText="1"/>
      <protection locked="0"/>
    </xf>
    <xf numFmtId="3" fontId="4" fillId="0" borderId="2" xfId="0" applyNumberFormat="1" applyFont="1" applyBorder="1" applyAlignment="1" applyProtection="1">
      <alignment horizontal="center" vertical="center" wrapText="1"/>
      <protection locked="0"/>
    </xf>
    <xf numFmtId="3" fontId="4" fillId="0" borderId="10" xfId="0" applyNumberFormat="1" applyFont="1" applyBorder="1" applyAlignment="1" applyProtection="1">
      <alignment horizontal="center" vertical="center" wrapText="1"/>
      <protection locked="0"/>
    </xf>
    <xf numFmtId="3" fontId="10" fillId="0" borderId="5" xfId="0" applyNumberFormat="1" applyFont="1" applyBorder="1" applyAlignment="1" applyProtection="1">
      <alignment horizontal="center" vertical="center" wrapText="1"/>
      <protection locked="0"/>
    </xf>
    <xf numFmtId="3" fontId="4" fillId="0" borderId="5" xfId="0" applyNumberFormat="1" applyFont="1" applyBorder="1" applyAlignment="1" applyProtection="1">
      <alignment horizontal="center" vertical="center" wrapText="1"/>
      <protection locked="0"/>
    </xf>
    <xf numFmtId="3" fontId="4" fillId="0" borderId="3" xfId="0" applyNumberFormat="1" applyFont="1" applyBorder="1" applyAlignment="1" applyProtection="1">
      <alignment horizontal="center" vertical="center" wrapText="1"/>
      <protection locked="0"/>
    </xf>
    <xf numFmtId="3" fontId="10" fillId="0" borderId="2" xfId="0" applyNumberFormat="1" applyFont="1" applyBorder="1" applyAlignment="1" applyProtection="1">
      <alignment horizontal="center" vertical="center" wrapText="1"/>
      <protection locked="0"/>
    </xf>
    <xf numFmtId="0" fontId="0" fillId="0" borderId="0" xfId="0" applyAlignment="1" applyProtection="1">
      <alignment vertical="center"/>
    </xf>
    <xf numFmtId="0" fontId="0" fillId="0" borderId="0" xfId="0" applyAlignment="1" applyProtection="1">
      <alignment vertical="center" wrapText="1"/>
    </xf>
    <xf numFmtId="0" fontId="2" fillId="0" borderId="0" xfId="0" applyFont="1" applyBorder="1" applyAlignment="1" applyProtection="1">
      <alignment horizontal="center" vertical="center" wrapText="1"/>
    </xf>
    <xf numFmtId="0" fontId="7" fillId="0" borderId="0" xfId="0" applyFont="1" applyAlignment="1" applyProtection="1">
      <alignment vertical="center"/>
    </xf>
    <xf numFmtId="0" fontId="6" fillId="0" borderId="7"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3" fillId="0" borderId="1" xfId="0" applyFont="1" applyBorder="1" applyAlignment="1" applyProtection="1">
      <alignment vertical="center" wrapText="1"/>
    </xf>
    <xf numFmtId="0" fontId="4" fillId="0" borderId="1" xfId="0" applyFont="1" applyBorder="1" applyAlignment="1" applyProtection="1">
      <alignment horizontal="center" vertical="center" wrapText="1"/>
    </xf>
    <xf numFmtId="0" fontId="0" fillId="0" borderId="0" xfId="0" applyBorder="1" applyAlignment="1" applyProtection="1">
      <alignment vertical="center"/>
    </xf>
    <xf numFmtId="0" fontId="4" fillId="0" borderId="1" xfId="0" applyFont="1" applyBorder="1" applyAlignment="1" applyProtection="1">
      <alignment vertical="center" wrapText="1"/>
    </xf>
    <xf numFmtId="0" fontId="3" fillId="0" borderId="6" xfId="0" applyFont="1" applyBorder="1" applyAlignment="1" applyProtection="1">
      <alignment vertical="center" wrapText="1"/>
    </xf>
    <xf numFmtId="0" fontId="4" fillId="0" borderId="6" xfId="0" applyFont="1" applyBorder="1" applyAlignment="1" applyProtection="1">
      <alignment horizontal="center" vertical="center" wrapText="1"/>
    </xf>
    <xf numFmtId="0" fontId="4" fillId="0" borderId="6" xfId="0" applyFont="1" applyBorder="1" applyAlignment="1" applyProtection="1">
      <alignment vertical="center" wrapText="1"/>
    </xf>
    <xf numFmtId="0" fontId="3" fillId="0" borderId="11" xfId="0" applyFont="1" applyBorder="1" applyAlignment="1" applyProtection="1">
      <alignment vertical="center" wrapText="1"/>
    </xf>
    <xf numFmtId="0" fontId="4" fillId="0" borderId="2"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6" fillId="0" borderId="2" xfId="0" applyFont="1" applyBorder="1" applyAlignment="1" applyProtection="1">
      <alignment horizontal="center" vertical="center" wrapText="1"/>
    </xf>
    <xf numFmtId="0" fontId="4" fillId="0" borderId="7" xfId="0" applyFont="1" applyBorder="1" applyAlignment="1" applyProtection="1">
      <alignment horizontal="left" vertical="center" wrapText="1"/>
    </xf>
    <xf numFmtId="0" fontId="4" fillId="0" borderId="2" xfId="0" applyFont="1" applyBorder="1" applyAlignment="1" applyProtection="1">
      <alignment horizontal="center" vertical="center"/>
    </xf>
    <xf numFmtId="0" fontId="3" fillId="0" borderId="12" xfId="0" applyFont="1" applyBorder="1" applyAlignment="1" applyProtection="1">
      <alignment horizontal="left" vertical="center" wrapText="1"/>
    </xf>
    <xf numFmtId="0" fontId="4" fillId="0" borderId="12" xfId="0" applyFont="1" applyBorder="1" applyAlignment="1" applyProtection="1">
      <alignment horizontal="center" vertical="center" wrapText="1"/>
    </xf>
    <xf numFmtId="0" fontId="3" fillId="0" borderId="0" xfId="0" applyFont="1" applyBorder="1" applyAlignment="1" applyProtection="1">
      <alignment vertical="center" wrapText="1"/>
    </xf>
    <xf numFmtId="0" fontId="4" fillId="0" borderId="0" xfId="0" applyFont="1" applyBorder="1" applyAlignment="1" applyProtection="1">
      <alignment vertical="center" wrapText="1"/>
    </xf>
    <xf numFmtId="0" fontId="4" fillId="0" borderId="0" xfId="0" applyFont="1" applyBorder="1" applyAlignment="1" applyProtection="1">
      <alignment horizontal="center" vertical="center" wrapText="1"/>
    </xf>
    <xf numFmtId="164" fontId="4" fillId="0" borderId="0" xfId="0" applyNumberFormat="1" applyFont="1" applyBorder="1" applyAlignment="1" applyProtection="1">
      <alignment horizontal="center" vertical="center" wrapText="1"/>
    </xf>
    <xf numFmtId="0" fontId="3" fillId="0" borderId="5" xfId="0" applyFont="1" applyBorder="1" applyAlignment="1" applyProtection="1">
      <alignment vertical="center" wrapText="1"/>
    </xf>
    <xf numFmtId="0" fontId="4" fillId="0" borderId="9" xfId="0" applyFont="1" applyBorder="1" applyAlignment="1" applyProtection="1">
      <alignment vertical="center" wrapText="1"/>
    </xf>
    <xf numFmtId="0" fontId="3" fillId="0" borderId="8" xfId="0" applyFont="1" applyBorder="1" applyAlignment="1" applyProtection="1">
      <alignment vertical="center" wrapText="1"/>
    </xf>
    <xf numFmtId="0" fontId="3" fillId="0" borderId="12" xfId="0" applyFont="1" applyBorder="1" applyAlignment="1" applyProtection="1">
      <alignment vertical="center" wrapText="1"/>
    </xf>
    <xf numFmtId="0" fontId="4" fillId="0" borderId="12" xfId="0" applyFont="1" applyBorder="1" applyAlignment="1" applyProtection="1">
      <alignment vertical="center" wrapText="1"/>
    </xf>
    <xf numFmtId="0" fontId="6" fillId="0" borderId="9"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4" fillId="0" borderId="2" xfId="0" applyFont="1" applyBorder="1" applyAlignment="1" applyProtection="1">
      <alignment vertical="center"/>
    </xf>
    <xf numFmtId="0" fontId="4" fillId="0" borderId="2" xfId="0" applyFont="1" applyBorder="1" applyAlignment="1" applyProtection="1">
      <alignment vertical="center" wrapText="1"/>
    </xf>
    <xf numFmtId="0" fontId="4" fillId="0" borderId="11" xfId="0" applyFont="1" applyBorder="1" applyAlignment="1" applyProtection="1">
      <alignment vertical="center" wrapText="1"/>
    </xf>
    <xf numFmtId="0" fontId="6" fillId="0" borderId="6"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164" fontId="10" fillId="0" borderId="4" xfId="0" applyNumberFormat="1" applyFont="1" applyBorder="1" applyAlignment="1" applyProtection="1">
      <alignment horizontal="center" vertical="center" wrapText="1"/>
    </xf>
    <xf numFmtId="0" fontId="10" fillId="0" borderId="0" xfId="0" applyNumberFormat="1" applyFont="1" applyBorder="1" applyAlignment="1" applyProtection="1">
      <alignment horizontal="left" vertical="center" wrapText="1"/>
    </xf>
    <xf numFmtId="0" fontId="10" fillId="0" borderId="13" xfId="0" applyNumberFormat="1" applyFont="1" applyBorder="1" applyAlignment="1" applyProtection="1">
      <alignment horizontal="left" vertical="center" wrapText="1"/>
    </xf>
    <xf numFmtId="164" fontId="10" fillId="0" borderId="13" xfId="0" applyNumberFormat="1" applyFont="1" applyBorder="1" applyAlignment="1" applyProtection="1">
      <alignment horizontal="center" vertical="center" wrapText="1"/>
    </xf>
    <xf numFmtId="0" fontId="4" fillId="0" borderId="0" xfId="0" applyFont="1" applyBorder="1" applyAlignment="1" applyProtection="1">
      <alignment horizontal="left" vertical="center" wrapText="1"/>
    </xf>
    <xf numFmtId="0" fontId="5" fillId="0" borderId="0" xfId="0" applyFont="1" applyBorder="1" applyAlignment="1" applyProtection="1">
      <alignment vertical="center" wrapText="1"/>
    </xf>
    <xf numFmtId="0" fontId="4" fillId="0" borderId="12" xfId="0" applyFont="1" applyBorder="1" applyAlignment="1" applyProtection="1">
      <alignment horizontal="left" vertical="center" wrapText="1"/>
    </xf>
    <xf numFmtId="0" fontId="5" fillId="0" borderId="0" xfId="0" applyFont="1" applyAlignment="1" applyProtection="1">
      <alignment horizontal="right" vertical="center"/>
    </xf>
    <xf numFmtId="0" fontId="10"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4" fillId="0" borderId="11" xfId="0" applyFont="1" applyBorder="1" applyAlignment="1" applyProtection="1">
      <alignment vertical="center"/>
    </xf>
    <xf numFmtId="0" fontId="10" fillId="0" borderId="6" xfId="0" applyFont="1" applyBorder="1" applyAlignment="1" applyProtection="1">
      <alignment horizontal="center" vertical="center" wrapText="1"/>
      <protection locked="0"/>
    </xf>
    <xf numFmtId="3" fontId="10" fillId="0" borderId="6" xfId="0" applyNumberFormat="1" applyFont="1" applyBorder="1" applyAlignment="1" applyProtection="1">
      <alignment horizontal="center" vertical="center" wrapText="1"/>
      <protection locked="0"/>
    </xf>
    <xf numFmtId="165" fontId="10" fillId="0" borderId="4" xfId="0" applyNumberFormat="1" applyFont="1" applyBorder="1" applyAlignment="1" applyProtection="1">
      <alignment horizontal="center" vertical="center" wrapText="1"/>
    </xf>
    <xf numFmtId="166" fontId="8" fillId="2" borderId="0" xfId="0" applyNumberFormat="1" applyFont="1" applyFill="1"/>
    <xf numFmtId="0" fontId="8" fillId="0" borderId="0" xfId="0" applyFont="1"/>
    <xf numFmtId="167" fontId="8" fillId="2" borderId="0" xfId="0" applyNumberFormat="1" applyFont="1" applyFill="1"/>
    <xf numFmtId="1" fontId="8" fillId="2" borderId="0" xfId="0" applyNumberFormat="1" applyFont="1" applyFill="1"/>
    <xf numFmtId="0" fontId="15" fillId="0" borderId="0" xfId="0" applyFont="1"/>
    <xf numFmtId="0" fontId="17" fillId="0" borderId="0" xfId="0" applyFont="1" applyAlignment="1" applyProtection="1">
      <alignment horizontal="left"/>
    </xf>
    <xf numFmtId="0" fontId="7" fillId="0" borderId="0" xfId="0" applyFont="1" applyAlignment="1" applyProtection="1">
      <alignment vertical="center" wrapText="1"/>
    </xf>
    <xf numFmtId="0" fontId="0" fillId="0" borderId="0" xfId="0" applyBorder="1" applyAlignment="1" applyProtection="1">
      <alignment vertical="center" wrapText="1"/>
    </xf>
    <xf numFmtId="0" fontId="8" fillId="0" borderId="0" xfId="0" applyFont="1" applyAlignment="1" applyProtection="1">
      <alignment vertical="center" wrapText="1"/>
    </xf>
    <xf numFmtId="0" fontId="8" fillId="0" borderId="0" xfId="0" applyFont="1" applyAlignment="1" applyProtection="1">
      <alignment vertical="center"/>
    </xf>
    <xf numFmtId="0" fontId="4"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165" fontId="4" fillId="0" borderId="2" xfId="0" applyNumberFormat="1" applyFont="1" applyFill="1" applyBorder="1" applyAlignment="1" applyProtection="1">
      <alignment horizontal="center" vertical="center" wrapText="1"/>
    </xf>
    <xf numFmtId="165" fontId="4" fillId="0" borderId="1" xfId="0" applyNumberFormat="1" applyFont="1" applyFill="1" applyBorder="1" applyAlignment="1" applyProtection="1">
      <alignment horizontal="center" vertical="center" wrapText="1"/>
    </xf>
    <xf numFmtId="0" fontId="6" fillId="0" borderId="9"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3" fontId="4" fillId="0" borderId="4" xfId="0" applyNumberFormat="1" applyFont="1" applyBorder="1" applyAlignment="1" applyProtection="1">
      <alignment horizontal="center" vertical="center" wrapText="1"/>
      <protection locked="0"/>
    </xf>
    <xf numFmtId="3" fontId="4" fillId="0" borderId="0" xfId="0" applyNumberFormat="1" applyFont="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xf>
    <xf numFmtId="165" fontId="4" fillId="0" borderId="0" xfId="0" applyNumberFormat="1" applyFont="1" applyFill="1" applyBorder="1" applyAlignment="1" applyProtection="1">
      <alignment horizontal="center" vertical="center" wrapText="1"/>
    </xf>
    <xf numFmtId="165" fontId="4" fillId="0" borderId="4" xfId="0" applyNumberFormat="1"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3" fontId="4" fillId="0" borderId="6" xfId="0" applyNumberFormat="1" applyFont="1" applyBorder="1" applyAlignment="1" applyProtection="1">
      <alignment horizontal="center" vertical="center" wrapText="1"/>
      <protection locked="0"/>
    </xf>
    <xf numFmtId="165" fontId="4" fillId="0" borderId="6" xfId="0" applyNumberFormat="1" applyFont="1" applyFill="1" applyBorder="1" applyAlignment="1" applyProtection="1">
      <alignment horizontal="center" vertical="center" wrapText="1"/>
    </xf>
    <xf numFmtId="0" fontId="3" fillId="0" borderId="0" xfId="0" applyFont="1" applyBorder="1" applyAlignment="1" applyProtection="1">
      <alignment horizontal="left" vertical="top" wrapText="1"/>
    </xf>
    <xf numFmtId="0" fontId="19" fillId="0" borderId="0" xfId="1" applyAlignment="1" applyProtection="1"/>
    <xf numFmtId="0" fontId="13" fillId="0" borderId="0" xfId="1" applyFont="1" applyAlignment="1" applyProtection="1"/>
    <xf numFmtId="0" fontId="13" fillId="0" borderId="13" xfId="0" applyFont="1" applyBorder="1" applyAlignment="1" applyProtection="1">
      <alignment vertical="center" wrapText="1"/>
    </xf>
    <xf numFmtId="0" fontId="8" fillId="0" borderId="13" xfId="0" applyFont="1" applyBorder="1" applyAlignment="1" applyProtection="1">
      <alignment vertical="center" wrapText="1"/>
    </xf>
    <xf numFmtId="0" fontId="5" fillId="0" borderId="8" xfId="0" applyFont="1" applyBorder="1" applyAlignment="1" applyProtection="1">
      <alignment horizontal="center" vertical="center" wrapText="1"/>
    </xf>
    <xf numFmtId="0" fontId="0" fillId="0" borderId="3" xfId="0" applyBorder="1" applyAlignment="1" applyProtection="1">
      <alignment vertical="center"/>
    </xf>
    <xf numFmtId="0" fontId="5" fillId="0" borderId="14"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0" fillId="0" borderId="4" xfId="0" applyBorder="1" applyAlignment="1" applyProtection="1">
      <alignment vertical="center"/>
    </xf>
    <xf numFmtId="0" fontId="8" fillId="0" borderId="4" xfId="0" applyFont="1" applyBorder="1" applyAlignment="1" applyProtection="1">
      <alignment horizontal="center" vertical="center" wrapText="1"/>
    </xf>
    <xf numFmtId="0" fontId="14" fillId="0" borderId="12" xfId="0" applyFont="1" applyBorder="1" applyAlignment="1" applyProtection="1">
      <alignment horizontal="center" vertical="center" wrapText="1"/>
      <protection locked="0"/>
    </xf>
    <xf numFmtId="0" fontId="17" fillId="0" borderId="13"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4" fillId="0" borderId="11" xfId="0" applyFont="1" applyBorder="1" applyAlignment="1" applyProtection="1">
      <alignment horizontal="left" vertical="top" wrapText="1"/>
    </xf>
    <xf numFmtId="0" fontId="3" fillId="0" borderId="6"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19" fillId="0" borderId="11" xfId="1" applyBorder="1" applyAlignment="1" applyProtection="1">
      <alignment horizontal="left" vertical="center" wrapText="1"/>
    </xf>
    <xf numFmtId="0" fontId="19" fillId="0" borderId="6" xfId="1" applyBorder="1" applyAlignment="1" applyProtection="1">
      <alignment horizontal="left" vertical="center" wrapText="1"/>
    </xf>
    <xf numFmtId="0" fontId="19" fillId="0" borderId="4" xfId="1" applyBorder="1" applyAlignment="1" applyProtection="1">
      <alignment horizontal="left" vertical="center" wrapText="1"/>
    </xf>
    <xf numFmtId="0" fontId="0" fillId="0" borderId="15" xfId="0"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6" fillId="0" borderId="12" xfId="0" applyNumberFormat="1" applyFont="1" applyBorder="1" applyAlignment="1" applyProtection="1">
      <alignment horizontal="left" vertical="center" wrapText="1"/>
    </xf>
    <xf numFmtId="0" fontId="12" fillId="0" borderId="12" xfId="0" applyNumberFormat="1" applyFont="1" applyBorder="1" applyAlignment="1" applyProtection="1">
      <alignment horizontal="left" vertical="center" wrapText="1"/>
    </xf>
    <xf numFmtId="0" fontId="14" fillId="0" borderId="0" xfId="0" applyFont="1" applyBorder="1" applyAlignment="1" applyProtection="1">
      <alignment horizontal="center" vertical="center"/>
      <protection locked="0"/>
    </xf>
    <xf numFmtId="0" fontId="5" fillId="0" borderId="6" xfId="0" applyFont="1" applyBorder="1" applyAlignment="1" applyProtection="1">
      <alignment horizontal="center" vertical="center" wrapText="1"/>
    </xf>
    <xf numFmtId="0" fontId="0" fillId="0" borderId="16" xfId="0"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2E81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0</xdr:rowOff>
    </xdr:from>
    <xdr:to>
      <xdr:col>0</xdr:col>
      <xdr:colOff>1247775</xdr:colOff>
      <xdr:row>3</xdr:row>
      <xdr:rowOff>0</xdr:rowOff>
    </xdr:to>
    <xdr:sp macro="" textlink="">
      <xdr:nvSpPr>
        <xdr:cNvPr id="1029" name="Text Box 5">
          <a:extLst>
            <a:ext uri="{FF2B5EF4-FFF2-40B4-BE49-F238E27FC236}">
              <a16:creationId xmlns:a16="http://schemas.microsoft.com/office/drawing/2014/main" id="{00000000-0008-0000-0000-000005040000}"/>
            </a:ext>
          </a:extLst>
        </xdr:cNvPr>
        <xdr:cNvSpPr txBox="1">
          <a:spLocks noChangeArrowheads="1"/>
        </xdr:cNvSpPr>
      </xdr:nvSpPr>
      <xdr:spPr bwMode="auto">
        <a:xfrm>
          <a:off x="9525" y="11220450"/>
          <a:ext cx="1238250" cy="285750"/>
        </a:xfrm>
        <a:prstGeom prst="rect">
          <a:avLst/>
        </a:prstGeom>
        <a:solidFill>
          <a:srgbClr val="000000"/>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000" b="1" i="0" strike="noStrike">
              <a:solidFill>
                <a:srgbClr val="FFFFFF"/>
              </a:solidFill>
              <a:latin typeface="Arial"/>
              <a:cs typeface="Arial"/>
            </a:rPr>
            <a:t>WORKSHEET</a:t>
          </a:r>
        </a:p>
        <a:p>
          <a:pPr algn="ctr" rtl="0">
            <a:defRPr sz="1000"/>
          </a:pPr>
          <a:endParaRPr lang="en-US" sz="1000" b="1" i="0" strike="noStrike">
            <a:solidFill>
              <a:srgbClr val="FFFFFF"/>
            </a:solidFill>
            <a:latin typeface="Arial"/>
            <a:cs typeface="Arial"/>
          </a:endParaRPr>
        </a:p>
      </xdr:txBody>
    </xdr:sp>
    <xdr:clientData/>
  </xdr:twoCellAnchor>
  <xdr:twoCellAnchor>
    <xdr:from>
      <xdr:col>3</xdr:col>
      <xdr:colOff>447675</xdr:colOff>
      <xdr:row>3</xdr:row>
      <xdr:rowOff>0</xdr:rowOff>
    </xdr:from>
    <xdr:to>
      <xdr:col>6</xdr:col>
      <xdr:colOff>495300</xdr:colOff>
      <xdr:row>3</xdr:row>
      <xdr:rowOff>0</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4219575" y="11715750"/>
          <a:ext cx="3028950" cy="30480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Black"/>
            </a:rPr>
            <a:t>Agribusiness  Worksheet</a:t>
          </a:r>
        </a:p>
        <a:p>
          <a:pPr algn="ctr" rtl="0">
            <a:defRPr sz="1000"/>
          </a:pPr>
          <a:endParaRPr lang="en-US" sz="1200" b="0" i="0" strike="noStrike">
            <a:solidFill>
              <a:srgbClr val="000000"/>
            </a:solidFill>
            <a:latin typeface="Arial Black"/>
          </a:endParaRPr>
        </a:p>
      </xdr:txBody>
    </xdr:sp>
    <xdr:clientData/>
  </xdr:twoCellAnchor>
  <xdr:twoCellAnchor>
    <xdr:from>
      <xdr:col>3</xdr:col>
      <xdr:colOff>409575</xdr:colOff>
      <xdr:row>66</xdr:row>
      <xdr:rowOff>0</xdr:rowOff>
    </xdr:from>
    <xdr:to>
      <xdr:col>6</xdr:col>
      <xdr:colOff>457200</xdr:colOff>
      <xdr:row>66</xdr:row>
      <xdr:rowOff>0</xdr:rowOff>
    </xdr:to>
    <xdr:sp macro="" textlink="">
      <xdr:nvSpPr>
        <xdr:cNvPr id="1036" name="Text Box 12">
          <a:extLst>
            <a:ext uri="{FF2B5EF4-FFF2-40B4-BE49-F238E27FC236}">
              <a16:creationId xmlns:a16="http://schemas.microsoft.com/office/drawing/2014/main" id="{00000000-0008-0000-0000-00000C040000}"/>
            </a:ext>
          </a:extLst>
        </xdr:cNvPr>
        <xdr:cNvSpPr txBox="1">
          <a:spLocks noChangeArrowheads="1"/>
        </xdr:cNvSpPr>
      </xdr:nvSpPr>
      <xdr:spPr bwMode="auto">
        <a:xfrm>
          <a:off x="4181475" y="23126700"/>
          <a:ext cx="3028950" cy="30480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Black"/>
            </a:rPr>
            <a:t>Agribusiness  Worksheet</a:t>
          </a:r>
        </a:p>
        <a:p>
          <a:pPr algn="ctr" rtl="0">
            <a:defRPr sz="1000"/>
          </a:pPr>
          <a:endParaRPr lang="en-US" sz="1200" b="0" i="0" strike="noStrike">
            <a:solidFill>
              <a:srgbClr val="000000"/>
            </a:solidFill>
            <a:latin typeface="Arial Black"/>
          </a:endParaRPr>
        </a:p>
      </xdr:txBody>
    </xdr:sp>
    <xdr:clientData/>
  </xdr:twoCellAnchor>
  <xdr:twoCellAnchor>
    <xdr:from>
      <xdr:col>3</xdr:col>
      <xdr:colOff>85725</xdr:colOff>
      <xdr:row>3</xdr:row>
      <xdr:rowOff>0</xdr:rowOff>
    </xdr:from>
    <xdr:to>
      <xdr:col>6</xdr:col>
      <xdr:colOff>619125</xdr:colOff>
      <xdr:row>3</xdr:row>
      <xdr:rowOff>0</xdr:rowOff>
    </xdr:to>
    <xdr:sp macro="" textlink="">
      <xdr:nvSpPr>
        <xdr:cNvPr id="1102" name="Text Box 78">
          <a:extLst>
            <a:ext uri="{FF2B5EF4-FFF2-40B4-BE49-F238E27FC236}">
              <a16:creationId xmlns:a16="http://schemas.microsoft.com/office/drawing/2014/main" id="{00000000-0008-0000-0000-00004E040000}"/>
            </a:ext>
          </a:extLst>
        </xdr:cNvPr>
        <xdr:cNvSpPr txBox="1">
          <a:spLocks noChangeArrowheads="1"/>
        </xdr:cNvSpPr>
      </xdr:nvSpPr>
      <xdr:spPr bwMode="auto">
        <a:xfrm>
          <a:off x="4448175" y="4552950"/>
          <a:ext cx="3514725" cy="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CA" sz="1200" b="0" i="0" u="none" strike="noStrike" baseline="0">
              <a:solidFill>
                <a:srgbClr val="000000"/>
              </a:solidFill>
              <a:latin typeface="Arial Black"/>
            </a:rPr>
            <a:t>Lighting System Worksheet</a:t>
          </a:r>
        </a:p>
        <a:p>
          <a:pPr algn="ctr" rtl="0">
            <a:defRPr sz="1000"/>
          </a:pPr>
          <a:endParaRPr lang="en-CA" sz="1200" b="0" i="0" u="none" strike="noStrike" baseline="0">
            <a:solidFill>
              <a:srgbClr val="000000"/>
            </a:solidFill>
            <a:latin typeface="Arial Black"/>
          </a:endParaRPr>
        </a:p>
      </xdr:txBody>
    </xdr:sp>
    <xdr:clientData/>
  </xdr:twoCellAnchor>
  <xdr:twoCellAnchor>
    <xdr:from>
      <xdr:col>3</xdr:col>
      <xdr:colOff>409575</xdr:colOff>
      <xdr:row>3</xdr:row>
      <xdr:rowOff>0</xdr:rowOff>
    </xdr:from>
    <xdr:to>
      <xdr:col>6</xdr:col>
      <xdr:colOff>457200</xdr:colOff>
      <xdr:row>3</xdr:row>
      <xdr:rowOff>0</xdr:rowOff>
    </xdr:to>
    <xdr:sp macro="" textlink="">
      <xdr:nvSpPr>
        <xdr:cNvPr id="2" name="Text Box 12">
          <a:extLst>
            <a:ext uri="{FF2B5EF4-FFF2-40B4-BE49-F238E27FC236}">
              <a16:creationId xmlns:a16="http://schemas.microsoft.com/office/drawing/2014/main" id="{00000000-0008-0000-0000-000002000000}"/>
            </a:ext>
          </a:extLst>
        </xdr:cNvPr>
        <xdr:cNvSpPr txBox="1">
          <a:spLocks noChangeArrowheads="1"/>
        </xdr:cNvSpPr>
      </xdr:nvSpPr>
      <xdr:spPr bwMode="auto">
        <a:xfrm>
          <a:off x="4181475" y="23126700"/>
          <a:ext cx="3028950" cy="30480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Black"/>
            </a:rPr>
            <a:t>Agribusiness  Worksheet</a:t>
          </a:r>
        </a:p>
        <a:p>
          <a:pPr algn="ctr" rtl="0">
            <a:defRPr sz="1000"/>
          </a:pPr>
          <a:endParaRPr lang="en-US" sz="1200" b="0" i="0" strike="noStrike">
            <a:solidFill>
              <a:srgbClr val="000000"/>
            </a:solidFill>
            <a:latin typeface="Arial Black"/>
          </a:endParaRPr>
        </a:p>
      </xdr:txBody>
    </xdr:sp>
    <xdr:clientData/>
  </xdr:twoCellAnchor>
  <xdr:twoCellAnchor>
    <xdr:from>
      <xdr:col>3</xdr:col>
      <xdr:colOff>409575</xdr:colOff>
      <xdr:row>3</xdr:row>
      <xdr:rowOff>0</xdr:rowOff>
    </xdr:from>
    <xdr:to>
      <xdr:col>6</xdr:col>
      <xdr:colOff>457200</xdr:colOff>
      <xdr:row>3</xdr:row>
      <xdr:rowOff>0</xdr:rowOff>
    </xdr:to>
    <xdr:sp macro="" textlink="">
      <xdr:nvSpPr>
        <xdr:cNvPr id="3" name="Text Box 12">
          <a:extLst>
            <a:ext uri="{FF2B5EF4-FFF2-40B4-BE49-F238E27FC236}">
              <a16:creationId xmlns:a16="http://schemas.microsoft.com/office/drawing/2014/main" id="{00000000-0008-0000-0000-000003000000}"/>
            </a:ext>
          </a:extLst>
        </xdr:cNvPr>
        <xdr:cNvSpPr txBox="1">
          <a:spLocks noChangeArrowheads="1"/>
        </xdr:cNvSpPr>
      </xdr:nvSpPr>
      <xdr:spPr bwMode="auto">
        <a:xfrm>
          <a:off x="4181475" y="23126700"/>
          <a:ext cx="3028950" cy="30480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Black"/>
            </a:rPr>
            <a:t>Agribusiness  Worksheet</a:t>
          </a:r>
        </a:p>
        <a:p>
          <a:pPr algn="ctr" rtl="0">
            <a:defRPr sz="1000"/>
          </a:pPr>
          <a:endParaRPr lang="en-US" sz="1200" b="0" i="0" strike="noStrike">
            <a:solidFill>
              <a:srgbClr val="000000"/>
            </a:solidFill>
            <a:latin typeface="Arial Black"/>
          </a:endParaRPr>
        </a:p>
      </xdr:txBody>
    </xdr:sp>
    <xdr:clientData/>
  </xdr:twoCellAnchor>
  <xdr:twoCellAnchor>
    <xdr:from>
      <xdr:col>3</xdr:col>
      <xdr:colOff>85725</xdr:colOff>
      <xdr:row>3</xdr:row>
      <xdr:rowOff>0</xdr:rowOff>
    </xdr:from>
    <xdr:to>
      <xdr:col>6</xdr:col>
      <xdr:colOff>619125</xdr:colOff>
      <xdr:row>3</xdr:row>
      <xdr:rowOff>0</xdr:rowOff>
    </xdr:to>
    <xdr:sp macro="" textlink="">
      <xdr:nvSpPr>
        <xdr:cNvPr id="1117" name="Text Box 93">
          <a:extLst>
            <a:ext uri="{FF2B5EF4-FFF2-40B4-BE49-F238E27FC236}">
              <a16:creationId xmlns:a16="http://schemas.microsoft.com/office/drawing/2014/main" id="{00000000-0008-0000-0000-00005D040000}"/>
            </a:ext>
          </a:extLst>
        </xdr:cNvPr>
        <xdr:cNvSpPr txBox="1">
          <a:spLocks noChangeArrowheads="1"/>
        </xdr:cNvSpPr>
      </xdr:nvSpPr>
      <xdr:spPr bwMode="auto">
        <a:xfrm>
          <a:off x="4448175" y="4552950"/>
          <a:ext cx="3514725" cy="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CA" sz="1200" b="0" i="0" u="none" strike="noStrike" baseline="0">
              <a:solidFill>
                <a:srgbClr val="000000"/>
              </a:solidFill>
              <a:latin typeface="Arial Black"/>
            </a:rPr>
            <a:t>Lighting System Worksheet</a:t>
          </a:r>
        </a:p>
        <a:p>
          <a:pPr algn="ctr" rtl="0">
            <a:defRPr sz="1000"/>
          </a:pPr>
          <a:endParaRPr lang="en-CA" sz="1200" b="0" i="0" u="none" strike="noStrike" baseline="0">
            <a:solidFill>
              <a:srgbClr val="000000"/>
            </a:solidFill>
            <a:latin typeface="Arial Black"/>
          </a:endParaRPr>
        </a:p>
      </xdr:txBody>
    </xdr:sp>
    <xdr:clientData/>
  </xdr:twoCellAnchor>
  <xdr:twoCellAnchor>
    <xdr:from>
      <xdr:col>3</xdr:col>
      <xdr:colOff>409575</xdr:colOff>
      <xdr:row>3</xdr:row>
      <xdr:rowOff>0</xdr:rowOff>
    </xdr:from>
    <xdr:to>
      <xdr:col>6</xdr:col>
      <xdr:colOff>457200</xdr:colOff>
      <xdr:row>3</xdr:row>
      <xdr:rowOff>0</xdr:rowOff>
    </xdr:to>
    <xdr:sp macro="" textlink="">
      <xdr:nvSpPr>
        <xdr:cNvPr id="4" name="Text Box 12">
          <a:extLst>
            <a:ext uri="{FF2B5EF4-FFF2-40B4-BE49-F238E27FC236}">
              <a16:creationId xmlns:a16="http://schemas.microsoft.com/office/drawing/2014/main" id="{00000000-0008-0000-0000-000004000000}"/>
            </a:ext>
          </a:extLst>
        </xdr:cNvPr>
        <xdr:cNvSpPr txBox="1">
          <a:spLocks noChangeArrowheads="1"/>
        </xdr:cNvSpPr>
      </xdr:nvSpPr>
      <xdr:spPr bwMode="auto">
        <a:xfrm>
          <a:off x="4181475" y="23126700"/>
          <a:ext cx="3028950" cy="30480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Black"/>
            </a:rPr>
            <a:t>Agribusiness  Worksheet</a:t>
          </a:r>
        </a:p>
        <a:p>
          <a:pPr algn="ctr" rtl="0">
            <a:defRPr sz="1000"/>
          </a:pPr>
          <a:endParaRPr lang="en-US" sz="1200" b="0" i="0" strike="noStrike">
            <a:solidFill>
              <a:srgbClr val="000000"/>
            </a:solidFill>
            <a:latin typeface="Arial Black"/>
          </a:endParaRPr>
        </a:p>
      </xdr:txBody>
    </xdr:sp>
    <xdr:clientData/>
  </xdr:twoCellAnchor>
  <xdr:twoCellAnchor>
    <xdr:from>
      <xdr:col>3</xdr:col>
      <xdr:colOff>123825</xdr:colOff>
      <xdr:row>72</xdr:row>
      <xdr:rowOff>0</xdr:rowOff>
    </xdr:from>
    <xdr:to>
      <xdr:col>3</xdr:col>
      <xdr:colOff>933450</xdr:colOff>
      <xdr:row>72</xdr:row>
      <xdr:rowOff>0</xdr:rowOff>
    </xdr:to>
    <xdr:pic>
      <xdr:nvPicPr>
        <xdr:cNvPr id="1252" name="Picture 102">
          <a:extLst>
            <a:ext uri="{FF2B5EF4-FFF2-40B4-BE49-F238E27FC236}">
              <a16:creationId xmlns:a16="http://schemas.microsoft.com/office/drawing/2014/main" id="{00000000-0008-0000-0000-0000E4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486275" y="35118675"/>
          <a:ext cx="809625" cy="0"/>
        </a:xfrm>
        <a:prstGeom prst="rect">
          <a:avLst/>
        </a:prstGeom>
        <a:noFill/>
        <a:ln w="9525">
          <a:noFill/>
          <a:miter lim="800000"/>
          <a:headEnd/>
          <a:tailEnd/>
        </a:ln>
      </xdr:spPr>
    </xdr:pic>
    <xdr:clientData/>
  </xdr:twoCellAnchor>
  <xdr:twoCellAnchor>
    <xdr:from>
      <xdr:col>3</xdr:col>
      <xdr:colOff>409575</xdr:colOff>
      <xdr:row>3</xdr:row>
      <xdr:rowOff>0</xdr:rowOff>
    </xdr:from>
    <xdr:to>
      <xdr:col>6</xdr:col>
      <xdr:colOff>457200</xdr:colOff>
      <xdr:row>3</xdr:row>
      <xdr:rowOff>0</xdr:rowOff>
    </xdr:to>
    <xdr:sp macro="" textlink="">
      <xdr:nvSpPr>
        <xdr:cNvPr id="5" name="Text Box 12">
          <a:extLst>
            <a:ext uri="{FF2B5EF4-FFF2-40B4-BE49-F238E27FC236}">
              <a16:creationId xmlns:a16="http://schemas.microsoft.com/office/drawing/2014/main" id="{00000000-0008-0000-0000-000005000000}"/>
            </a:ext>
          </a:extLst>
        </xdr:cNvPr>
        <xdr:cNvSpPr txBox="1">
          <a:spLocks noChangeArrowheads="1"/>
        </xdr:cNvSpPr>
      </xdr:nvSpPr>
      <xdr:spPr bwMode="auto">
        <a:xfrm>
          <a:off x="4181475" y="23126700"/>
          <a:ext cx="3028950" cy="30480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Black"/>
            </a:rPr>
            <a:t>Agribusiness  Worksheet</a:t>
          </a:r>
        </a:p>
        <a:p>
          <a:pPr algn="ctr" rtl="0">
            <a:defRPr sz="1000"/>
          </a:pPr>
          <a:endParaRPr lang="en-US" sz="1200" b="0" i="0" strike="noStrike">
            <a:solidFill>
              <a:srgbClr val="000000"/>
            </a:solidFill>
            <a:latin typeface="Arial Black"/>
          </a:endParaRPr>
        </a:p>
      </xdr:txBody>
    </xdr:sp>
    <xdr:clientData/>
  </xdr:twoCellAnchor>
  <xdr:twoCellAnchor>
    <xdr:from>
      <xdr:col>3</xdr:col>
      <xdr:colOff>85725</xdr:colOff>
      <xdr:row>3</xdr:row>
      <xdr:rowOff>0</xdr:rowOff>
    </xdr:from>
    <xdr:to>
      <xdr:col>6</xdr:col>
      <xdr:colOff>619125</xdr:colOff>
      <xdr:row>3</xdr:row>
      <xdr:rowOff>0</xdr:rowOff>
    </xdr:to>
    <xdr:sp macro="" textlink="">
      <xdr:nvSpPr>
        <xdr:cNvPr id="1137" name="Text Box 113">
          <a:extLst>
            <a:ext uri="{FF2B5EF4-FFF2-40B4-BE49-F238E27FC236}">
              <a16:creationId xmlns:a16="http://schemas.microsoft.com/office/drawing/2014/main" id="{00000000-0008-0000-0000-000071040000}"/>
            </a:ext>
          </a:extLst>
        </xdr:cNvPr>
        <xdr:cNvSpPr txBox="1">
          <a:spLocks noChangeArrowheads="1"/>
        </xdr:cNvSpPr>
      </xdr:nvSpPr>
      <xdr:spPr bwMode="auto">
        <a:xfrm>
          <a:off x="4448175" y="4552950"/>
          <a:ext cx="3514725" cy="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CA" sz="1200" b="0" i="0" u="none" strike="noStrike" baseline="0">
              <a:solidFill>
                <a:srgbClr val="000000"/>
              </a:solidFill>
              <a:latin typeface="Arial Black"/>
            </a:rPr>
            <a:t>Lighting System Worksheet</a:t>
          </a:r>
        </a:p>
        <a:p>
          <a:pPr algn="ctr" rtl="0">
            <a:defRPr sz="1000"/>
          </a:pPr>
          <a:endParaRPr lang="en-CA" sz="1200" b="0" i="0" u="none" strike="noStrike" baseline="0">
            <a:solidFill>
              <a:srgbClr val="000000"/>
            </a:solidFill>
            <a:latin typeface="Arial Black"/>
          </a:endParaRPr>
        </a:p>
      </xdr:txBody>
    </xdr:sp>
    <xdr:clientData/>
  </xdr:twoCellAnchor>
  <xdr:twoCellAnchor>
    <xdr:from>
      <xdr:col>3</xdr:col>
      <xdr:colOff>409575</xdr:colOff>
      <xdr:row>3</xdr:row>
      <xdr:rowOff>0</xdr:rowOff>
    </xdr:from>
    <xdr:to>
      <xdr:col>6</xdr:col>
      <xdr:colOff>457200</xdr:colOff>
      <xdr:row>3</xdr:row>
      <xdr:rowOff>0</xdr:rowOff>
    </xdr:to>
    <xdr:sp macro="" textlink="">
      <xdr:nvSpPr>
        <xdr:cNvPr id="6" name="Text Box 12">
          <a:extLst>
            <a:ext uri="{FF2B5EF4-FFF2-40B4-BE49-F238E27FC236}">
              <a16:creationId xmlns:a16="http://schemas.microsoft.com/office/drawing/2014/main" id="{00000000-0008-0000-0000-000006000000}"/>
            </a:ext>
          </a:extLst>
        </xdr:cNvPr>
        <xdr:cNvSpPr txBox="1">
          <a:spLocks noChangeArrowheads="1"/>
        </xdr:cNvSpPr>
      </xdr:nvSpPr>
      <xdr:spPr bwMode="auto">
        <a:xfrm>
          <a:off x="4181475" y="23126700"/>
          <a:ext cx="3028950" cy="30480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Black"/>
            </a:rPr>
            <a:t>Agribusiness  Worksheet</a:t>
          </a:r>
        </a:p>
        <a:p>
          <a:pPr algn="ctr" rtl="0">
            <a:defRPr sz="1000"/>
          </a:pPr>
          <a:endParaRPr lang="en-US" sz="1200" b="0" i="0" strike="noStrike">
            <a:solidFill>
              <a:srgbClr val="000000"/>
            </a:solidFill>
            <a:latin typeface="Arial Black"/>
          </a:endParaRPr>
        </a:p>
      </xdr:txBody>
    </xdr:sp>
    <xdr:clientData/>
  </xdr:twoCellAnchor>
  <xdr:twoCellAnchor editAs="oneCell">
    <xdr:from>
      <xdr:col>0</xdr:col>
      <xdr:colOff>86590</xdr:colOff>
      <xdr:row>0</xdr:row>
      <xdr:rowOff>86590</xdr:rowOff>
    </xdr:from>
    <xdr:to>
      <xdr:col>0</xdr:col>
      <xdr:colOff>1153390</xdr:colOff>
      <xdr:row>0</xdr:row>
      <xdr:rowOff>591415</xdr:rowOff>
    </xdr:to>
    <xdr:pic>
      <xdr:nvPicPr>
        <xdr:cNvPr id="1028" name="Picture 4">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6590" y="86590"/>
          <a:ext cx="1066800" cy="504825"/>
        </a:xfrm>
        <a:prstGeom prst="rect">
          <a:avLst/>
        </a:prstGeom>
        <a:noFill/>
      </xdr:spPr>
    </xdr:pic>
    <xdr:clientData/>
  </xdr:twoCellAnchor>
  <xdr:twoCellAnchor editAs="oneCell">
    <xdr:from>
      <xdr:col>0</xdr:col>
      <xdr:colOff>86590</xdr:colOff>
      <xdr:row>19</xdr:row>
      <xdr:rowOff>86590</xdr:rowOff>
    </xdr:from>
    <xdr:to>
      <xdr:col>0</xdr:col>
      <xdr:colOff>1153390</xdr:colOff>
      <xdr:row>19</xdr:row>
      <xdr:rowOff>591415</xdr:rowOff>
    </xdr:to>
    <xdr:pic>
      <xdr:nvPicPr>
        <xdr:cNvPr id="17" name="Picture 4">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6590" y="10797885"/>
          <a:ext cx="1066800" cy="504825"/>
        </a:xfrm>
        <a:prstGeom prst="rect">
          <a:avLst/>
        </a:prstGeom>
        <a:noFill/>
      </xdr:spPr>
    </xdr:pic>
    <xdr:clientData/>
  </xdr:twoCellAnchor>
  <xdr:twoCellAnchor editAs="oneCell">
    <xdr:from>
      <xdr:col>0</xdr:col>
      <xdr:colOff>86590</xdr:colOff>
      <xdr:row>32</xdr:row>
      <xdr:rowOff>86590</xdr:rowOff>
    </xdr:from>
    <xdr:to>
      <xdr:col>0</xdr:col>
      <xdr:colOff>1153390</xdr:colOff>
      <xdr:row>32</xdr:row>
      <xdr:rowOff>591415</xdr:rowOff>
    </xdr:to>
    <xdr:pic>
      <xdr:nvPicPr>
        <xdr:cNvPr id="18" name="Picture 4">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6590" y="18342840"/>
          <a:ext cx="1066800" cy="504825"/>
        </a:xfrm>
        <a:prstGeom prst="rect">
          <a:avLst/>
        </a:prstGeom>
        <a:noFill/>
      </xdr:spPr>
    </xdr:pic>
    <xdr:clientData/>
  </xdr:twoCellAnchor>
  <xdr:twoCellAnchor editAs="oneCell">
    <xdr:from>
      <xdr:col>0</xdr:col>
      <xdr:colOff>86590</xdr:colOff>
      <xdr:row>51</xdr:row>
      <xdr:rowOff>86590</xdr:rowOff>
    </xdr:from>
    <xdr:to>
      <xdr:col>0</xdr:col>
      <xdr:colOff>1153390</xdr:colOff>
      <xdr:row>52</xdr:row>
      <xdr:rowOff>865</xdr:rowOff>
    </xdr:to>
    <xdr:pic>
      <xdr:nvPicPr>
        <xdr:cNvPr id="21" name="Picture 4">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6590" y="18342840"/>
          <a:ext cx="1066800" cy="5048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ergystar.gov/productfinder/product/certified-water-heater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trofit@ieso.ca?subject=Request%20for%20accessible%20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7"/>
  <sheetViews>
    <sheetView showGridLines="0" tabSelected="1" zoomScaleNormal="100" workbookViewId="0">
      <selection activeCell="A3" sqref="A3:G3"/>
    </sheetView>
  </sheetViews>
  <sheetFormatPr defaultColWidth="0" defaultRowHeight="12.75" zeroHeight="1" x14ac:dyDescent="0.2"/>
  <cols>
    <col min="1" max="1" width="25.875" style="22" customWidth="1"/>
    <col min="2" max="2" width="20.375" style="22" customWidth="1"/>
    <col min="3" max="3" width="13.625" style="22" bestFit="1" customWidth="1"/>
    <col min="4" max="4" width="15.25" style="22" customWidth="1"/>
    <col min="5" max="5" width="12.625" style="22" customWidth="1"/>
    <col min="6" max="6" width="11.25" style="22" customWidth="1"/>
    <col min="7" max="7" width="17.25" style="22" customWidth="1"/>
    <col min="8" max="8" width="2.125" style="22" customWidth="1"/>
    <col min="9" max="10" width="17.25" style="22" hidden="1" customWidth="1"/>
    <col min="11" max="12" width="17.25" style="23" hidden="1" customWidth="1"/>
    <col min="13" max="16384" width="17.25" style="22" hidden="1"/>
  </cols>
  <sheetData>
    <row r="1" spans="1:12" ht="53.25" customHeight="1" x14ac:dyDescent="0.2"/>
    <row r="2" spans="1:12" ht="36" customHeight="1" x14ac:dyDescent="0.25">
      <c r="A2" s="78" t="str">
        <f>CONCATENATE("Version ",TEXT('Version Control'!B2,"0.0")," - Retrofit Program ","- Agribusiness Eligible Measures Worksheet - ",'Version Control'!B3," ",'Version Control'!B4,","," ",'Version Control'!B5,"")</f>
        <v>Version 8.0 - Retrofit Program - Agribusiness Eligible Measures Worksheet - April 1, 2019</v>
      </c>
      <c r="B2" s="23"/>
      <c r="C2" s="24"/>
      <c r="D2" s="24"/>
      <c r="E2" s="24"/>
      <c r="F2" s="23"/>
      <c r="G2" s="23"/>
    </row>
    <row r="3" spans="1:12" s="25" customFormat="1" ht="168.75" customHeight="1" thickBot="1" x14ac:dyDescent="0.25">
      <c r="A3" s="101" t="s">
        <v>113</v>
      </c>
      <c r="B3" s="102"/>
      <c r="C3" s="102"/>
      <c r="D3" s="102"/>
      <c r="E3" s="102"/>
      <c r="F3" s="102"/>
      <c r="G3" s="102"/>
      <c r="K3" s="79"/>
      <c r="L3" s="79"/>
    </row>
    <row r="4" spans="1:12" ht="39" customHeight="1" thickBot="1" x14ac:dyDescent="0.25">
      <c r="A4" s="105" t="s">
        <v>19</v>
      </c>
      <c r="B4" s="106"/>
      <c r="C4" s="26" t="s">
        <v>0</v>
      </c>
      <c r="D4" s="26" t="s">
        <v>1</v>
      </c>
      <c r="E4" s="27" t="s">
        <v>29</v>
      </c>
      <c r="F4" s="27" t="s">
        <v>34</v>
      </c>
      <c r="G4" s="27" t="s">
        <v>35</v>
      </c>
    </row>
    <row r="5" spans="1:12" s="30" customFormat="1" ht="45.75" thickBot="1" x14ac:dyDescent="0.25">
      <c r="A5" s="28" t="s">
        <v>17</v>
      </c>
      <c r="B5" s="29" t="s">
        <v>37</v>
      </c>
      <c r="C5" s="1"/>
      <c r="D5" s="1"/>
      <c r="E5" s="15"/>
      <c r="F5" s="84" t="s">
        <v>96</v>
      </c>
      <c r="G5" s="86">
        <f>E5*76</f>
        <v>0</v>
      </c>
      <c r="J5" s="82" t="s">
        <v>50</v>
      </c>
      <c r="K5" s="80">
        <v>76</v>
      </c>
      <c r="L5" s="80" t="s">
        <v>53</v>
      </c>
    </row>
    <row r="6" spans="1:12" ht="48" customHeight="1" thickBot="1" x14ac:dyDescent="0.25">
      <c r="A6" s="28" t="s">
        <v>18</v>
      </c>
      <c r="B6" s="29" t="s">
        <v>38</v>
      </c>
      <c r="C6" s="7"/>
      <c r="D6" s="7"/>
      <c r="E6" s="15"/>
      <c r="F6" s="84" t="s">
        <v>97</v>
      </c>
      <c r="G6" s="86">
        <f>E6*118</f>
        <v>0</v>
      </c>
      <c r="J6" s="82" t="s">
        <v>50</v>
      </c>
      <c r="K6" s="23">
        <v>118</v>
      </c>
      <c r="L6" s="23" t="s">
        <v>54</v>
      </c>
    </row>
    <row r="7" spans="1:12" ht="15" customHeight="1" thickBot="1" x14ac:dyDescent="0.25">
      <c r="A7" s="32"/>
      <c r="B7" s="33"/>
      <c r="C7" s="34"/>
      <c r="D7" s="34"/>
      <c r="E7" s="33"/>
      <c r="F7" s="33"/>
      <c r="G7" s="8"/>
    </row>
    <row r="8" spans="1:12" ht="38.25" customHeight="1" thickBot="1" x14ac:dyDescent="0.25">
      <c r="A8" s="107" t="s">
        <v>20</v>
      </c>
      <c r="B8" s="108"/>
      <c r="C8" s="3" t="s">
        <v>0</v>
      </c>
      <c r="D8" s="4" t="s">
        <v>1</v>
      </c>
      <c r="E8" s="27" t="s">
        <v>29</v>
      </c>
      <c r="F8" s="27" t="s">
        <v>34</v>
      </c>
      <c r="G8" s="27" t="s">
        <v>35</v>
      </c>
    </row>
    <row r="9" spans="1:12" ht="48" customHeight="1" thickBot="1" x14ac:dyDescent="0.25">
      <c r="A9" s="35" t="s">
        <v>110</v>
      </c>
      <c r="B9" s="36" t="s">
        <v>2</v>
      </c>
      <c r="C9" s="10"/>
      <c r="D9" s="10"/>
      <c r="E9" s="16"/>
      <c r="F9" s="84" t="s">
        <v>98</v>
      </c>
      <c r="G9" s="85">
        <f>E9*57</f>
        <v>0</v>
      </c>
      <c r="J9" s="82" t="s">
        <v>50</v>
      </c>
      <c r="K9" s="23">
        <v>57</v>
      </c>
      <c r="L9" s="81" t="s">
        <v>49</v>
      </c>
    </row>
    <row r="10" spans="1:12" ht="15" customHeight="1" thickBot="1" x14ac:dyDescent="0.25">
      <c r="A10" s="32"/>
      <c r="B10" s="37"/>
      <c r="C10" s="33"/>
      <c r="D10" s="33"/>
      <c r="E10" s="33"/>
      <c r="F10" s="33"/>
      <c r="G10" s="8"/>
    </row>
    <row r="11" spans="1:12" ht="36.75" customHeight="1" thickBot="1" x14ac:dyDescent="0.25">
      <c r="A11" s="107" t="s">
        <v>21</v>
      </c>
      <c r="B11" s="110"/>
      <c r="C11" s="5" t="s">
        <v>0</v>
      </c>
      <c r="D11" s="5" t="s">
        <v>1</v>
      </c>
      <c r="E11" s="38" t="s">
        <v>29</v>
      </c>
      <c r="F11" s="38" t="s">
        <v>34</v>
      </c>
      <c r="G11" s="27" t="s">
        <v>35</v>
      </c>
    </row>
    <row r="12" spans="1:12" ht="48.75" customHeight="1" thickBot="1" x14ac:dyDescent="0.25">
      <c r="A12" s="28" t="s">
        <v>111</v>
      </c>
      <c r="B12" s="39" t="s">
        <v>27</v>
      </c>
      <c r="C12" s="11"/>
      <c r="D12" s="11"/>
      <c r="E12" s="17"/>
      <c r="F12" s="84" t="str">
        <f>CONCATENATE(J12,K12,L12)</f>
        <v>$200 per controller</v>
      </c>
      <c r="G12" s="85">
        <f>E12*200</f>
        <v>0</v>
      </c>
      <c r="J12" s="82" t="s">
        <v>50</v>
      </c>
      <c r="K12" s="23">
        <v>200</v>
      </c>
      <c r="L12" s="81" t="s">
        <v>51</v>
      </c>
    </row>
    <row r="13" spans="1:12" ht="15" customHeight="1" thickBot="1" x14ac:dyDescent="0.25">
      <c r="A13" s="32"/>
      <c r="B13" s="37"/>
      <c r="C13" s="33"/>
      <c r="D13" s="33"/>
      <c r="E13" s="33"/>
      <c r="F13" s="33"/>
      <c r="G13" s="8"/>
    </row>
    <row r="14" spans="1:12" ht="38.25" customHeight="1" thickBot="1" x14ac:dyDescent="0.25">
      <c r="A14" s="107" t="s">
        <v>22</v>
      </c>
      <c r="B14" s="109"/>
      <c r="C14" s="5" t="s">
        <v>0</v>
      </c>
      <c r="D14" s="5" t="s">
        <v>1</v>
      </c>
      <c r="E14" s="38" t="s">
        <v>29</v>
      </c>
      <c r="F14" s="38" t="s">
        <v>34</v>
      </c>
      <c r="G14" s="27" t="s">
        <v>35</v>
      </c>
    </row>
    <row r="15" spans="1:12" ht="39" customHeight="1" thickBot="1" x14ac:dyDescent="0.25">
      <c r="A15" s="113" t="s">
        <v>64</v>
      </c>
      <c r="B15" s="83" t="s">
        <v>47</v>
      </c>
      <c r="C15" s="14"/>
      <c r="D15" s="14"/>
      <c r="E15" s="18"/>
      <c r="F15" s="84" t="s">
        <v>99</v>
      </c>
      <c r="G15" s="85">
        <f>E15*76</f>
        <v>0</v>
      </c>
      <c r="J15" s="82" t="s">
        <v>50</v>
      </c>
      <c r="K15" s="23">
        <v>76</v>
      </c>
      <c r="L15" s="23" t="s">
        <v>52</v>
      </c>
    </row>
    <row r="16" spans="1:12" ht="39" customHeight="1" thickBot="1" x14ac:dyDescent="0.25">
      <c r="A16" s="114"/>
      <c r="B16" s="40" t="s">
        <v>15</v>
      </c>
      <c r="C16" s="14"/>
      <c r="D16" s="14"/>
      <c r="E16" s="18"/>
      <c r="F16" s="84" t="s">
        <v>100</v>
      </c>
      <c r="G16" s="85">
        <f>E16*156</f>
        <v>0</v>
      </c>
      <c r="J16" s="82" t="s">
        <v>50</v>
      </c>
      <c r="K16" s="23">
        <v>1556</v>
      </c>
      <c r="L16" s="23" t="s">
        <v>52</v>
      </c>
    </row>
    <row r="17" spans="1:12" ht="39" customHeight="1" thickBot="1" x14ac:dyDescent="0.25">
      <c r="A17" s="114"/>
      <c r="B17" s="40" t="s">
        <v>16</v>
      </c>
      <c r="C17" s="14"/>
      <c r="D17" s="14"/>
      <c r="E17" s="18"/>
      <c r="F17" s="84" t="s">
        <v>101</v>
      </c>
      <c r="G17" s="85">
        <f>E17*187</f>
        <v>0</v>
      </c>
      <c r="J17" s="82" t="s">
        <v>50</v>
      </c>
      <c r="K17" s="23">
        <v>187</v>
      </c>
      <c r="L17" s="23" t="s">
        <v>52</v>
      </c>
    </row>
    <row r="18" spans="1:12" ht="45.75" customHeight="1" thickBot="1" x14ac:dyDescent="0.25">
      <c r="A18" s="115"/>
      <c r="B18" s="83" t="s">
        <v>48</v>
      </c>
      <c r="C18" s="14"/>
      <c r="D18" s="14"/>
      <c r="E18" s="18"/>
      <c r="F18" s="84" t="s">
        <v>102</v>
      </c>
      <c r="G18" s="85">
        <f>E18*154</f>
        <v>0</v>
      </c>
      <c r="J18" s="82" t="s">
        <v>50</v>
      </c>
      <c r="K18" s="23">
        <v>150</v>
      </c>
      <c r="L18" s="23" t="s">
        <v>52</v>
      </c>
    </row>
    <row r="19" spans="1:12" ht="27.75" customHeight="1" x14ac:dyDescent="0.2">
      <c r="A19" s="41"/>
      <c r="B19" s="42"/>
      <c r="C19" s="42"/>
      <c r="D19" s="42"/>
      <c r="E19" s="111"/>
      <c r="F19" s="111"/>
      <c r="G19" s="111"/>
    </row>
    <row r="20" spans="1:12" ht="54" customHeight="1" x14ac:dyDescent="0.2">
      <c r="A20" s="43"/>
      <c r="B20" s="44"/>
      <c r="C20" s="45"/>
      <c r="D20" s="45"/>
      <c r="E20" s="45"/>
      <c r="F20" s="45"/>
      <c r="G20" s="46"/>
    </row>
    <row r="21" spans="1:12" ht="40.5" customHeight="1" thickBot="1" x14ac:dyDescent="0.25">
      <c r="A21" s="112" t="str">
        <f>A2</f>
        <v>Version 8.0 - Retrofit Program - Agribusiness Eligible Measures Worksheet - April 1, 2019</v>
      </c>
      <c r="B21" s="112"/>
      <c r="C21" s="112"/>
      <c r="D21" s="112"/>
      <c r="E21" s="112"/>
      <c r="F21" s="112"/>
      <c r="G21" s="112"/>
    </row>
    <row r="22" spans="1:12" ht="39.75" customHeight="1" thickBot="1" x14ac:dyDescent="0.25">
      <c r="A22" s="103" t="s">
        <v>26</v>
      </c>
      <c r="B22" s="104"/>
      <c r="C22" s="5" t="s">
        <v>0</v>
      </c>
      <c r="D22" s="5" t="s">
        <v>1</v>
      </c>
      <c r="E22" s="38" t="s">
        <v>29</v>
      </c>
      <c r="F22" s="38" t="s">
        <v>34</v>
      </c>
      <c r="G22" s="38" t="s">
        <v>35</v>
      </c>
    </row>
    <row r="23" spans="1:12" ht="41.25" customHeight="1" thickBot="1" x14ac:dyDescent="0.25">
      <c r="A23" s="113" t="s">
        <v>55</v>
      </c>
      <c r="B23" s="83" t="s">
        <v>66</v>
      </c>
      <c r="C23" s="87"/>
      <c r="D23" s="87"/>
      <c r="E23" s="6"/>
      <c r="F23" s="84" t="str">
        <f t="shared" ref="F23:F25" si="0">CONCATENATE(J23,K23,L23)</f>
        <v>$750 per fan</v>
      </c>
      <c r="G23" s="85">
        <f>E23*750</f>
        <v>0</v>
      </c>
      <c r="J23" s="82" t="s">
        <v>50</v>
      </c>
      <c r="K23" s="23">
        <v>750</v>
      </c>
      <c r="L23" s="23" t="s">
        <v>52</v>
      </c>
    </row>
    <row r="24" spans="1:12" ht="41.25" customHeight="1" thickBot="1" x14ac:dyDescent="0.25">
      <c r="A24" s="114"/>
      <c r="B24" s="83" t="s">
        <v>56</v>
      </c>
      <c r="C24" s="87"/>
      <c r="D24" s="87"/>
      <c r="E24" s="6"/>
      <c r="F24" s="84" t="str">
        <f t="shared" si="0"/>
        <v>$1500 per fan</v>
      </c>
      <c r="G24" s="85">
        <f>E24*1500</f>
        <v>0</v>
      </c>
      <c r="J24" s="82" t="s">
        <v>50</v>
      </c>
      <c r="K24" s="23">
        <v>1500</v>
      </c>
      <c r="L24" s="23" t="s">
        <v>52</v>
      </c>
    </row>
    <row r="25" spans="1:12" ht="41.25" customHeight="1" thickBot="1" x14ac:dyDescent="0.25">
      <c r="A25" s="115"/>
      <c r="B25" s="83" t="s">
        <v>67</v>
      </c>
      <c r="C25" s="6"/>
      <c r="D25" s="6"/>
      <c r="E25" s="19"/>
      <c r="F25" s="84" t="str">
        <f t="shared" si="0"/>
        <v>$2000 per fan</v>
      </c>
      <c r="G25" s="85">
        <f>E25*2000</f>
        <v>0</v>
      </c>
      <c r="J25" s="82" t="s">
        <v>50</v>
      </c>
      <c r="K25" s="23">
        <v>2000</v>
      </c>
      <c r="L25" s="23" t="s">
        <v>52</v>
      </c>
    </row>
    <row r="26" spans="1:12" ht="15" customHeight="1" thickBot="1" x14ac:dyDescent="0.25">
      <c r="A26" s="32"/>
      <c r="B26" s="34"/>
      <c r="C26" s="33"/>
      <c r="D26" s="33"/>
      <c r="E26" s="33"/>
      <c r="F26" s="33"/>
      <c r="G26" s="8"/>
    </row>
    <row r="27" spans="1:12" ht="42.75" customHeight="1" thickBot="1" x14ac:dyDescent="0.25">
      <c r="A27" s="107" t="s">
        <v>23</v>
      </c>
      <c r="B27" s="109"/>
      <c r="C27" s="5" t="s">
        <v>0</v>
      </c>
      <c r="D27" s="5" t="s">
        <v>1</v>
      </c>
      <c r="E27" s="38" t="s">
        <v>30</v>
      </c>
      <c r="F27" s="38" t="s">
        <v>34</v>
      </c>
      <c r="G27" s="38" t="s">
        <v>35</v>
      </c>
    </row>
    <row r="28" spans="1:12" ht="109.5" customHeight="1" thickBot="1" x14ac:dyDescent="0.25">
      <c r="A28" s="47" t="s">
        <v>3</v>
      </c>
      <c r="B28" s="48" t="s">
        <v>28</v>
      </c>
      <c r="C28" s="6"/>
      <c r="D28" s="6"/>
      <c r="E28" s="19"/>
      <c r="F28" s="84" t="str">
        <f t="shared" ref="F28" si="1">CONCATENATE(J28,K28,L28)</f>
        <v>$350 per waterer</v>
      </c>
      <c r="G28" s="86">
        <f>E28*350</f>
        <v>0</v>
      </c>
      <c r="J28" s="82" t="s">
        <v>50</v>
      </c>
      <c r="K28" s="23">
        <v>350</v>
      </c>
      <c r="L28" s="23" t="s">
        <v>57</v>
      </c>
    </row>
    <row r="29" spans="1:12" ht="15" customHeight="1" thickBot="1" x14ac:dyDescent="0.25">
      <c r="A29" s="32"/>
      <c r="B29" s="34"/>
      <c r="C29" s="33"/>
      <c r="D29" s="33"/>
      <c r="E29" s="33"/>
      <c r="F29" s="33"/>
      <c r="G29" s="8"/>
    </row>
    <row r="30" spans="1:12" ht="42.75" customHeight="1" thickBot="1" x14ac:dyDescent="0.25">
      <c r="A30" s="107" t="s">
        <v>24</v>
      </c>
      <c r="B30" s="109"/>
      <c r="C30" s="5" t="s">
        <v>0</v>
      </c>
      <c r="D30" s="5" t="s">
        <v>1</v>
      </c>
      <c r="E30" s="38" t="s">
        <v>30</v>
      </c>
      <c r="F30" s="38" t="s">
        <v>34</v>
      </c>
      <c r="G30" s="38" t="s">
        <v>35</v>
      </c>
    </row>
    <row r="31" spans="1:12" ht="87" customHeight="1" thickBot="1" x14ac:dyDescent="0.25">
      <c r="A31" s="49" t="s">
        <v>4</v>
      </c>
      <c r="B31" s="31" t="s">
        <v>5</v>
      </c>
      <c r="C31" s="12"/>
      <c r="D31" s="13"/>
      <c r="E31" s="20"/>
      <c r="F31" s="84" t="str">
        <f t="shared" ref="F31" si="2">CONCATENATE(J31,K31,L31)</f>
        <v>$175 per timer &amp; photocell controller combination</v>
      </c>
      <c r="G31" s="85">
        <f>E31*175</f>
        <v>0</v>
      </c>
      <c r="J31" s="82" t="s">
        <v>50</v>
      </c>
      <c r="K31" s="23">
        <v>175</v>
      </c>
      <c r="L31" s="23" t="s">
        <v>58</v>
      </c>
    </row>
    <row r="32" spans="1:12" ht="24" customHeight="1" x14ac:dyDescent="0.2">
      <c r="A32" s="50"/>
      <c r="B32" s="51"/>
      <c r="C32" s="42"/>
      <c r="D32" s="42"/>
      <c r="E32" s="111"/>
      <c r="F32" s="111"/>
      <c r="G32" s="111"/>
    </row>
    <row r="33" spans="1:12" ht="60" customHeight="1" x14ac:dyDescent="0.2">
      <c r="A33" s="43"/>
      <c r="B33" s="44"/>
      <c r="C33" s="45"/>
      <c r="D33" s="45"/>
      <c r="E33" s="45"/>
      <c r="F33" s="45"/>
      <c r="G33" s="46"/>
    </row>
    <row r="34" spans="1:12" ht="43.5" customHeight="1" thickBot="1" x14ac:dyDescent="0.25">
      <c r="A34" s="112" t="str">
        <f>A2</f>
        <v>Version 8.0 - Retrofit Program - Agribusiness Eligible Measures Worksheet - April 1, 2019</v>
      </c>
      <c r="B34" s="112"/>
      <c r="C34" s="112"/>
      <c r="D34" s="112"/>
      <c r="E34" s="112"/>
      <c r="F34" s="112"/>
      <c r="G34" s="112"/>
    </row>
    <row r="35" spans="1:12" ht="41.25" customHeight="1" thickBot="1" x14ac:dyDescent="0.25">
      <c r="A35" s="107" t="s">
        <v>68</v>
      </c>
      <c r="B35" s="109"/>
      <c r="C35" s="5" t="s">
        <v>0</v>
      </c>
      <c r="D35" s="5" t="s">
        <v>1</v>
      </c>
      <c r="E35" s="38" t="s">
        <v>30</v>
      </c>
      <c r="F35" s="38" t="s">
        <v>34</v>
      </c>
      <c r="G35" s="38" t="s">
        <v>35</v>
      </c>
    </row>
    <row r="36" spans="1:12" ht="81.75" customHeight="1" thickBot="1" x14ac:dyDescent="0.25">
      <c r="A36" s="35" t="s">
        <v>71</v>
      </c>
      <c r="B36" s="55" t="s">
        <v>69</v>
      </c>
      <c r="C36" s="89"/>
      <c r="D36" s="2"/>
      <c r="E36" s="90"/>
      <c r="F36" s="84" t="s">
        <v>87</v>
      </c>
      <c r="G36" s="85">
        <f>E36*700</f>
        <v>0</v>
      </c>
      <c r="J36" s="82" t="s">
        <v>50</v>
      </c>
      <c r="K36" s="23">
        <v>700</v>
      </c>
      <c r="L36" s="81" t="s">
        <v>90</v>
      </c>
    </row>
    <row r="37" spans="1:12" ht="21" customHeight="1" thickBot="1" x14ac:dyDescent="0.25">
      <c r="A37" s="35"/>
      <c r="B37" s="34"/>
      <c r="C37" s="70"/>
      <c r="D37" s="70"/>
      <c r="E37" s="96"/>
      <c r="F37" s="95"/>
      <c r="G37" s="94"/>
    </row>
    <row r="38" spans="1:12" ht="41.25" customHeight="1" thickBot="1" x14ac:dyDescent="0.25">
      <c r="A38" s="107" t="s">
        <v>70</v>
      </c>
      <c r="B38" s="109"/>
      <c r="C38" s="5" t="s">
        <v>0</v>
      </c>
      <c r="D38" s="5" t="s">
        <v>1</v>
      </c>
      <c r="E38" s="38" t="s">
        <v>30</v>
      </c>
      <c r="F38" s="38" t="s">
        <v>34</v>
      </c>
      <c r="G38" s="38" t="s">
        <v>35</v>
      </c>
    </row>
    <row r="39" spans="1:12" ht="81.75" customHeight="1" thickBot="1" x14ac:dyDescent="0.25">
      <c r="A39" s="35" t="s">
        <v>78</v>
      </c>
      <c r="B39" s="55" t="s">
        <v>79</v>
      </c>
      <c r="C39" s="89"/>
      <c r="D39" s="2"/>
      <c r="E39" s="90"/>
      <c r="F39" s="84" t="s">
        <v>88</v>
      </c>
      <c r="G39" s="85">
        <f>E39*10</f>
        <v>0</v>
      </c>
      <c r="J39" s="82" t="s">
        <v>50</v>
      </c>
      <c r="K39" s="23">
        <v>10</v>
      </c>
      <c r="L39" s="81" t="s">
        <v>91</v>
      </c>
    </row>
    <row r="40" spans="1:12" ht="25.5" customHeight="1" thickBot="1" x14ac:dyDescent="0.25">
      <c r="A40" s="35"/>
      <c r="B40" s="34"/>
      <c r="C40" s="70"/>
      <c r="D40" s="70"/>
      <c r="E40" s="96"/>
      <c r="F40" s="95"/>
      <c r="G40" s="97"/>
    </row>
    <row r="41" spans="1:12" ht="52.5" customHeight="1" thickBot="1" x14ac:dyDescent="0.25">
      <c r="A41" s="107" t="s">
        <v>72</v>
      </c>
      <c r="B41" s="109"/>
      <c r="C41" s="5" t="s">
        <v>0</v>
      </c>
      <c r="D41" s="5" t="s">
        <v>1</v>
      </c>
      <c r="E41" s="38" t="s">
        <v>30</v>
      </c>
      <c r="F41" s="38" t="s">
        <v>34</v>
      </c>
      <c r="G41" s="38" t="s">
        <v>35</v>
      </c>
    </row>
    <row r="42" spans="1:12" ht="81.75" customHeight="1" thickBot="1" x14ac:dyDescent="0.25">
      <c r="A42" s="35" t="s">
        <v>82</v>
      </c>
      <c r="B42" s="55" t="s">
        <v>83</v>
      </c>
      <c r="C42" s="89"/>
      <c r="D42" s="2"/>
      <c r="E42" s="90"/>
      <c r="F42" s="84" t="s">
        <v>73</v>
      </c>
      <c r="G42" s="85">
        <f>E42*200</f>
        <v>0</v>
      </c>
      <c r="J42" s="82" t="s">
        <v>50</v>
      </c>
      <c r="K42" s="23">
        <v>200</v>
      </c>
      <c r="L42" s="81" t="s">
        <v>92</v>
      </c>
    </row>
    <row r="43" spans="1:12" ht="19.5" customHeight="1" thickBot="1" x14ac:dyDescent="0.25">
      <c r="A43" s="119" t="s">
        <v>80</v>
      </c>
      <c r="B43" s="120"/>
      <c r="C43" s="120"/>
      <c r="D43" s="120"/>
      <c r="E43" s="120"/>
      <c r="F43" s="120"/>
      <c r="G43" s="121"/>
    </row>
    <row r="44" spans="1:12" ht="26.25" customHeight="1" thickBot="1" x14ac:dyDescent="0.25">
      <c r="A44" s="43"/>
      <c r="B44" s="44"/>
      <c r="C44" s="88"/>
      <c r="D44" s="88"/>
      <c r="E44" s="91"/>
      <c r="F44" s="92"/>
      <c r="G44" s="93"/>
    </row>
    <row r="45" spans="1:12" ht="39" customHeight="1" thickBot="1" x14ac:dyDescent="0.25">
      <c r="A45" s="107" t="s">
        <v>74</v>
      </c>
      <c r="B45" s="109"/>
      <c r="C45" s="5" t="s">
        <v>0</v>
      </c>
      <c r="D45" s="5" t="s">
        <v>1</v>
      </c>
      <c r="E45" s="38" t="s">
        <v>30</v>
      </c>
      <c r="F45" s="38" t="s">
        <v>34</v>
      </c>
      <c r="G45" s="38" t="s">
        <v>35</v>
      </c>
      <c r="J45" s="82"/>
    </row>
    <row r="46" spans="1:12" ht="75.75" customHeight="1" thickBot="1" x14ac:dyDescent="0.25">
      <c r="A46" s="35" t="s">
        <v>81</v>
      </c>
      <c r="B46" s="55" t="s">
        <v>76</v>
      </c>
      <c r="C46" s="89"/>
      <c r="D46" s="2"/>
      <c r="E46" s="90"/>
      <c r="F46" s="84" t="s">
        <v>89</v>
      </c>
      <c r="G46" s="85">
        <f>E46*750</f>
        <v>0</v>
      </c>
      <c r="J46" s="82" t="s">
        <v>50</v>
      </c>
      <c r="K46" s="23">
        <v>750</v>
      </c>
      <c r="L46" s="81" t="s">
        <v>93</v>
      </c>
    </row>
    <row r="47" spans="1:12" ht="21" customHeight="1" thickBot="1" x14ac:dyDescent="0.25">
      <c r="A47" s="35"/>
      <c r="B47" s="34"/>
      <c r="C47" s="70"/>
      <c r="D47" s="70"/>
      <c r="E47" s="96"/>
      <c r="F47" s="95"/>
      <c r="G47" s="97"/>
      <c r="J47" s="82"/>
    </row>
    <row r="48" spans="1:12" ht="38.25" customHeight="1" thickBot="1" x14ac:dyDescent="0.25">
      <c r="A48" s="107" t="s">
        <v>75</v>
      </c>
      <c r="B48" s="109"/>
      <c r="C48" s="5" t="s">
        <v>0</v>
      </c>
      <c r="D48" s="5" t="s">
        <v>1</v>
      </c>
      <c r="E48" s="38" t="s">
        <v>84</v>
      </c>
      <c r="F48" s="38" t="s">
        <v>34</v>
      </c>
      <c r="G48" s="38" t="s">
        <v>35</v>
      </c>
      <c r="J48" s="82"/>
    </row>
    <row r="49" spans="1:12" ht="89.25" customHeight="1" thickBot="1" x14ac:dyDescent="0.25">
      <c r="A49" s="35" t="s">
        <v>85</v>
      </c>
      <c r="B49" s="55" t="s">
        <v>86</v>
      </c>
      <c r="C49" s="89"/>
      <c r="D49" s="2"/>
      <c r="E49" s="90"/>
      <c r="F49" s="84" t="s">
        <v>103</v>
      </c>
      <c r="G49" s="85">
        <f>E49*320</f>
        <v>0</v>
      </c>
      <c r="J49" s="82" t="s">
        <v>50</v>
      </c>
      <c r="K49" s="23">
        <v>320</v>
      </c>
      <c r="L49" s="81" t="s">
        <v>94</v>
      </c>
    </row>
    <row r="50" spans="1:12" ht="43.5" customHeight="1" thickBot="1" x14ac:dyDescent="0.25">
      <c r="A50" s="116" t="s">
        <v>77</v>
      </c>
      <c r="B50" s="117"/>
      <c r="C50" s="117"/>
      <c r="D50" s="117"/>
      <c r="E50" s="117"/>
      <c r="F50" s="117"/>
      <c r="G50" s="118"/>
    </row>
    <row r="51" spans="1:12" ht="24" customHeight="1" x14ac:dyDescent="0.2">
      <c r="A51" s="98"/>
      <c r="B51" s="98"/>
      <c r="C51" s="98"/>
      <c r="D51" s="98"/>
      <c r="E51" s="98"/>
      <c r="F51" s="98"/>
      <c r="G51" s="98"/>
    </row>
    <row r="52" spans="1:12" ht="43.5" customHeight="1" x14ac:dyDescent="0.2">
      <c r="A52" s="43"/>
      <c r="B52" s="44"/>
      <c r="C52" s="45"/>
      <c r="D52" s="45"/>
      <c r="E52" s="45"/>
      <c r="F52" s="45"/>
      <c r="G52" s="46"/>
    </row>
    <row r="53" spans="1:12" ht="51.75" customHeight="1" thickBot="1" x14ac:dyDescent="0.25">
      <c r="A53" s="112" t="str">
        <f>A21</f>
        <v>Version 8.0 - Retrofit Program - Agribusiness Eligible Measures Worksheet - April 1, 2019</v>
      </c>
      <c r="B53" s="112"/>
      <c r="C53" s="112"/>
      <c r="D53" s="112"/>
      <c r="E53" s="112"/>
      <c r="F53" s="112"/>
      <c r="G53" s="112"/>
    </row>
    <row r="54" spans="1:12" ht="58.5" customHeight="1" thickBot="1" x14ac:dyDescent="0.25">
      <c r="A54" s="107" t="s">
        <v>25</v>
      </c>
      <c r="B54" s="108"/>
      <c r="C54" s="5" t="s">
        <v>0</v>
      </c>
      <c r="D54" s="5" t="s">
        <v>1</v>
      </c>
      <c r="E54" s="38" t="s">
        <v>41</v>
      </c>
      <c r="F54" s="38" t="s">
        <v>34</v>
      </c>
      <c r="G54" s="38" t="s">
        <v>35</v>
      </c>
      <c r="J54" s="82"/>
    </row>
    <row r="55" spans="1:12" ht="28.5" customHeight="1" thickBot="1" x14ac:dyDescent="0.25">
      <c r="A55" s="113" t="s">
        <v>32</v>
      </c>
      <c r="B55" s="54" t="s">
        <v>9</v>
      </c>
      <c r="C55" s="2"/>
      <c r="D55" s="2"/>
      <c r="E55" s="21"/>
      <c r="F55" s="84" t="s">
        <v>95</v>
      </c>
      <c r="G55" s="85">
        <f>E55*320</f>
        <v>0</v>
      </c>
      <c r="J55" s="82" t="s">
        <v>50</v>
      </c>
      <c r="K55" s="23">
        <v>320</v>
      </c>
      <c r="L55" s="23" t="s">
        <v>59</v>
      </c>
    </row>
    <row r="56" spans="1:12" ht="28.5" customHeight="1" thickBot="1" x14ac:dyDescent="0.25">
      <c r="A56" s="114"/>
      <c r="B56" s="54" t="s">
        <v>10</v>
      </c>
      <c r="C56" s="2"/>
      <c r="D56" s="2"/>
      <c r="E56" s="21"/>
      <c r="F56" s="84" t="s">
        <v>104</v>
      </c>
      <c r="G56" s="85">
        <f>E56*272</f>
        <v>0</v>
      </c>
      <c r="J56" s="82" t="s">
        <v>50</v>
      </c>
      <c r="K56" s="23">
        <v>272</v>
      </c>
      <c r="L56" s="23" t="s">
        <v>59</v>
      </c>
    </row>
    <row r="57" spans="1:12" ht="28.5" customHeight="1" thickBot="1" x14ac:dyDescent="0.25">
      <c r="A57" s="114"/>
      <c r="B57" s="54" t="s">
        <v>8</v>
      </c>
      <c r="C57" s="2"/>
      <c r="D57" s="2"/>
      <c r="E57" s="21"/>
      <c r="F57" s="84" t="s">
        <v>105</v>
      </c>
      <c r="G57" s="85">
        <f>E57*904</f>
        <v>0</v>
      </c>
      <c r="J57" s="82" t="s">
        <v>50</v>
      </c>
      <c r="K57" s="23">
        <v>904</v>
      </c>
      <c r="L57" s="23" t="s">
        <v>59</v>
      </c>
    </row>
    <row r="58" spans="1:12" ht="15" customHeight="1" thickBot="1" x14ac:dyDescent="0.25">
      <c r="A58" s="114"/>
      <c r="B58" s="69"/>
      <c r="C58" s="70"/>
      <c r="D58" s="70"/>
      <c r="E58" s="71"/>
      <c r="F58" s="33"/>
      <c r="G58" s="72"/>
    </row>
    <row r="59" spans="1:12" ht="39.75" customHeight="1" thickBot="1" x14ac:dyDescent="0.25">
      <c r="A59" s="114"/>
      <c r="B59" s="54"/>
      <c r="C59" s="52" t="s">
        <v>0</v>
      </c>
      <c r="D59" s="52" t="s">
        <v>1</v>
      </c>
      <c r="E59" s="53" t="s">
        <v>31</v>
      </c>
      <c r="F59" s="38" t="s">
        <v>34</v>
      </c>
      <c r="G59" s="38" t="s">
        <v>35</v>
      </c>
    </row>
    <row r="60" spans="1:12" ht="67.5" customHeight="1" thickBot="1" x14ac:dyDescent="0.25">
      <c r="A60" s="114"/>
      <c r="B60" s="54" t="s">
        <v>11</v>
      </c>
      <c r="C60" s="2"/>
      <c r="D60" s="2"/>
      <c r="E60" s="21"/>
      <c r="F60" s="84" t="s">
        <v>106</v>
      </c>
      <c r="G60" s="85">
        <f>E60*4</f>
        <v>0</v>
      </c>
      <c r="J60" s="82" t="s">
        <v>50</v>
      </c>
      <c r="K60" s="23">
        <v>4</v>
      </c>
      <c r="L60" s="23" t="s">
        <v>60</v>
      </c>
    </row>
    <row r="61" spans="1:12" ht="27" customHeight="1" thickBot="1" x14ac:dyDescent="0.25">
      <c r="A61" s="114"/>
      <c r="B61" s="54" t="s">
        <v>12</v>
      </c>
      <c r="C61" s="2"/>
      <c r="D61" s="2"/>
      <c r="E61" s="21"/>
      <c r="F61" s="84" t="s">
        <v>107</v>
      </c>
      <c r="G61" s="85">
        <f>E61*4</f>
        <v>0</v>
      </c>
      <c r="J61" s="82" t="s">
        <v>50</v>
      </c>
      <c r="K61" s="23">
        <v>4</v>
      </c>
      <c r="L61" s="23" t="s">
        <v>61</v>
      </c>
    </row>
    <row r="62" spans="1:12" ht="25.5" customHeight="1" thickBot="1" x14ac:dyDescent="0.25">
      <c r="A62" s="114"/>
      <c r="B62" s="55" t="s">
        <v>13</v>
      </c>
      <c r="C62" s="2"/>
      <c r="D62" s="2"/>
      <c r="E62" s="21"/>
      <c r="F62" s="84" t="s">
        <v>108</v>
      </c>
      <c r="G62" s="85">
        <f>E62*28</f>
        <v>0</v>
      </c>
      <c r="J62" s="82" t="s">
        <v>50</v>
      </c>
      <c r="K62" s="23">
        <v>28</v>
      </c>
      <c r="L62" s="23" t="s">
        <v>62</v>
      </c>
    </row>
    <row r="63" spans="1:12" ht="22.5" customHeight="1" thickBot="1" x14ac:dyDescent="0.25">
      <c r="A63" s="114"/>
      <c r="B63" s="55" t="s">
        <v>14</v>
      </c>
      <c r="C63" s="2"/>
      <c r="D63" s="2"/>
      <c r="E63" s="21"/>
      <c r="F63" s="84" t="s">
        <v>108</v>
      </c>
      <c r="G63" s="85">
        <f>E63*28</f>
        <v>0</v>
      </c>
      <c r="J63" s="82" t="s">
        <v>50</v>
      </c>
      <c r="K63" s="23">
        <v>28</v>
      </c>
      <c r="L63" s="23" t="s">
        <v>62</v>
      </c>
    </row>
    <row r="64" spans="1:12" ht="19.5" customHeight="1" thickBot="1" x14ac:dyDescent="0.25">
      <c r="A64" s="114"/>
      <c r="B64" s="56"/>
      <c r="C64" s="57"/>
      <c r="D64" s="57"/>
      <c r="E64" s="58"/>
      <c r="F64" s="33"/>
      <c r="G64" s="59"/>
    </row>
    <row r="65" spans="1:12" ht="39.75" customHeight="1" thickBot="1" x14ac:dyDescent="0.25">
      <c r="A65" s="114"/>
      <c r="B65" s="55"/>
      <c r="C65" s="52" t="s">
        <v>0</v>
      </c>
      <c r="D65" s="52" t="s">
        <v>1</v>
      </c>
      <c r="E65" s="53" t="s">
        <v>40</v>
      </c>
      <c r="F65" s="38" t="s">
        <v>34</v>
      </c>
      <c r="G65" s="38" t="s">
        <v>35</v>
      </c>
    </row>
    <row r="66" spans="1:12" ht="30" customHeight="1" thickBot="1" x14ac:dyDescent="0.25">
      <c r="A66" s="115"/>
      <c r="B66" s="54" t="s">
        <v>65</v>
      </c>
      <c r="C66" s="2"/>
      <c r="D66" s="2"/>
      <c r="E66" s="21"/>
      <c r="F66" s="84" t="s">
        <v>109</v>
      </c>
      <c r="G66" s="85">
        <f>E66*1008</f>
        <v>0</v>
      </c>
      <c r="J66" s="82" t="s">
        <v>50</v>
      </c>
      <c r="K66" s="23">
        <v>1008</v>
      </c>
      <c r="L66" s="23" t="s">
        <v>63</v>
      </c>
    </row>
    <row r="67" spans="1:12" ht="30" customHeight="1" x14ac:dyDescent="0.2">
      <c r="A67" s="124" t="s">
        <v>39</v>
      </c>
      <c r="B67" s="125"/>
      <c r="C67" s="125"/>
      <c r="D67" s="125"/>
      <c r="E67" s="125"/>
      <c r="F67" s="125"/>
      <c r="G67" s="125"/>
    </row>
    <row r="68" spans="1:12" ht="30" customHeight="1" thickBot="1" x14ac:dyDescent="0.25">
      <c r="A68" s="30"/>
      <c r="B68" s="60"/>
      <c r="C68" s="60"/>
      <c r="D68" s="61"/>
      <c r="E68" s="61"/>
      <c r="F68" s="61"/>
      <c r="G68" s="62"/>
    </row>
    <row r="69" spans="1:12" ht="13.5" thickBot="1" x14ac:dyDescent="0.25">
      <c r="A69" s="63"/>
      <c r="B69" s="64"/>
      <c r="C69" s="64"/>
      <c r="D69" s="107" t="s">
        <v>33</v>
      </c>
      <c r="E69" s="127"/>
      <c r="F69" s="108"/>
      <c r="G69" s="9">
        <f>SUM(G5:G6)+G9+G12+SUM(G15:G18)+SUM(G23:G25)+G28+G31+SUM(G36:G49)+SUM(G55:G66)</f>
        <v>0</v>
      </c>
    </row>
    <row r="70" spans="1:12" x14ac:dyDescent="0.2">
      <c r="B70" s="63"/>
      <c r="C70" s="63"/>
      <c r="D70" s="65"/>
      <c r="E70" s="65"/>
      <c r="F70" s="65"/>
      <c r="G70" s="65"/>
    </row>
    <row r="71" spans="1:12" hidden="1" x14ac:dyDescent="0.2">
      <c r="A71" s="66" t="s">
        <v>7</v>
      </c>
      <c r="B71" s="122"/>
      <c r="C71" s="122"/>
      <c r="D71" s="30"/>
      <c r="E71" s="126"/>
      <c r="F71" s="126"/>
      <c r="G71" s="126"/>
    </row>
    <row r="72" spans="1:12" hidden="1" x14ac:dyDescent="0.2">
      <c r="A72" s="66" t="s">
        <v>6</v>
      </c>
      <c r="B72" s="123"/>
      <c r="C72" s="123"/>
      <c r="D72" s="67"/>
      <c r="E72" s="126"/>
      <c r="F72" s="126"/>
      <c r="G72" s="126"/>
    </row>
    <row r="73" spans="1:12" hidden="1" x14ac:dyDescent="0.2">
      <c r="A73" s="66" t="s">
        <v>36</v>
      </c>
      <c r="B73" s="128"/>
      <c r="C73" s="128"/>
      <c r="D73" s="68"/>
      <c r="E73" s="126"/>
      <c r="F73" s="126"/>
      <c r="G73" s="126"/>
    </row>
    <row r="74" spans="1:12" hidden="1" x14ac:dyDescent="0.2">
      <c r="B74" s="128"/>
      <c r="C74" s="128"/>
      <c r="E74" s="126"/>
      <c r="F74" s="126"/>
      <c r="G74" s="126"/>
    </row>
    <row r="77" spans="1:12" x14ac:dyDescent="0.2"/>
  </sheetData>
  <sheetProtection algorithmName="SHA-512" hashValue="VM9qZ3fvC9B3xrOwkv4BKlWzssGxvt+1/DCqvfqAZLPkX4DFQx3St7NHQ1EPNC/hEym8A+fOAcmqarTLDmBnRw==" saltValue="lPwKKwh9ZfNIj8iv86ubNA==" spinCount="100000" sheet="1" objects="1" scenarios="1"/>
  <mergeCells count="31">
    <mergeCell ref="A23:A25"/>
    <mergeCell ref="A55:A66"/>
    <mergeCell ref="B71:C71"/>
    <mergeCell ref="B72:C72"/>
    <mergeCell ref="A27:B27"/>
    <mergeCell ref="A53:G53"/>
    <mergeCell ref="E32:G32"/>
    <mergeCell ref="A67:G67"/>
    <mergeCell ref="E71:G74"/>
    <mergeCell ref="A30:B30"/>
    <mergeCell ref="A54:B54"/>
    <mergeCell ref="D69:F69"/>
    <mergeCell ref="B74:C74"/>
    <mergeCell ref="B73:C73"/>
    <mergeCell ref="A34:G34"/>
    <mergeCell ref="A35:B35"/>
    <mergeCell ref="A38:B38"/>
    <mergeCell ref="A41:B41"/>
    <mergeCell ref="A45:B45"/>
    <mergeCell ref="A48:B48"/>
    <mergeCell ref="A50:G50"/>
    <mergeCell ref="A43:G43"/>
    <mergeCell ref="A3:G3"/>
    <mergeCell ref="A22:B22"/>
    <mergeCell ref="A4:B4"/>
    <mergeCell ref="A8:B8"/>
    <mergeCell ref="A14:B14"/>
    <mergeCell ref="A11:B11"/>
    <mergeCell ref="E19:G19"/>
    <mergeCell ref="A21:G21"/>
    <mergeCell ref="A15:A18"/>
  </mergeCells>
  <phoneticPr fontId="1"/>
  <hyperlinks>
    <hyperlink ref="A43" r:id="rId1" xr:uid="{00000000-0004-0000-0000-000000000000}"/>
  </hyperlinks>
  <printOptions horizontalCentered="1"/>
  <pageMargins left="0.55000000000000004" right="0" top="0.56000000000000005" bottom="0.53" header="0.39" footer="0.55000000000000004"/>
  <pageSetup scale="68" orientation="portrait" horizontalDpi="4294967292" verticalDpi="4294967292" r:id="rId2"/>
  <headerFooter alignWithMargins="0">
    <oddFooter>&amp;LA&amp;"Arial,Regular"&amp;8 mark of the Province of Ontario protected under Canadian trademark law. 
Used under sublicense.
&amp;XOM&amp;XOfficial Mark of the Independent Electricity System Operator.  Used under licence.
&amp;CV8.0&amp;R&amp;"Arial,Regular"Page &amp;P of &amp;N</oddFooter>
  </headerFooter>
  <rowBreaks count="3" manualBreakCount="3">
    <brk id="19" max="8" man="1"/>
    <brk id="32" max="8" man="1"/>
    <brk id="51"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
  <sheetViews>
    <sheetView workbookViewId="0"/>
  </sheetViews>
  <sheetFormatPr defaultRowHeight="12.75" x14ac:dyDescent="0.2"/>
  <cols>
    <col min="1" max="1" width="149.25" bestFit="1" customWidth="1"/>
    <col min="17" max="17" width="12.75" customWidth="1"/>
  </cols>
  <sheetData>
    <row r="1" spans="1:18" x14ac:dyDescent="0.2">
      <c r="A1" s="100" t="s">
        <v>114</v>
      </c>
      <c r="R1" s="99"/>
    </row>
  </sheetData>
  <hyperlinks>
    <hyperlink ref="A1" r:id="rId1" tooltip="click to email retrofit@ieso.ca" xr:uid="{00000000-0004-0000-0100-000000000000}"/>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2:B7"/>
  <sheetViews>
    <sheetView workbookViewId="0">
      <selection activeCell="B6" sqref="B6"/>
    </sheetView>
  </sheetViews>
  <sheetFormatPr defaultRowHeight="12.75" x14ac:dyDescent="0.2"/>
  <cols>
    <col min="1" max="1" width="14.625" customWidth="1"/>
  </cols>
  <sheetData>
    <row r="2" spans="1:2" x14ac:dyDescent="0.2">
      <c r="A2" t="s">
        <v>42</v>
      </c>
      <c r="B2" s="73">
        <v>8</v>
      </c>
    </row>
    <row r="3" spans="1:2" x14ac:dyDescent="0.2">
      <c r="A3" s="74" t="s">
        <v>43</v>
      </c>
      <c r="B3" s="75" t="s">
        <v>112</v>
      </c>
    </row>
    <row r="4" spans="1:2" x14ac:dyDescent="0.2">
      <c r="A4" s="74" t="s">
        <v>44</v>
      </c>
      <c r="B4" s="76">
        <v>1</v>
      </c>
    </row>
    <row r="5" spans="1:2" x14ac:dyDescent="0.2">
      <c r="A5" s="74" t="s">
        <v>45</v>
      </c>
      <c r="B5" s="76">
        <v>2019</v>
      </c>
    </row>
    <row r="6" spans="1:2" x14ac:dyDescent="0.2">
      <c r="A6" s="74"/>
    </row>
    <row r="7" spans="1:2" ht="18" x14ac:dyDescent="0.25">
      <c r="A7" s="77"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Eligible Measures List</vt:lpstr>
      <vt:lpstr>Accessibility Disclaimer</vt:lpstr>
      <vt:lpstr>Version Control</vt:lpstr>
      <vt:lpstr>'Eligible Measures 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Wilby</dc:creator>
  <cp:lastModifiedBy>Keith</cp:lastModifiedBy>
  <cp:lastPrinted>2015-01-06T15:10:56Z</cp:lastPrinted>
  <dcterms:created xsi:type="dcterms:W3CDTF">2006-11-22T17:43:49Z</dcterms:created>
  <dcterms:modified xsi:type="dcterms:W3CDTF">2021-01-05T14:57:05Z</dcterms:modified>
</cp:coreProperties>
</file>